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'bilanca'!$A$1:$G$26</definedName>
    <definedName name="_xlnm.Print_Area" localSheetId="4">'posebni dio'!$A$1:$E$294</definedName>
    <definedName name="_xlnm.Print_Area" localSheetId="1">'prihodi'!$A$1:$H$52</definedName>
    <definedName name="_xlnm.Print_Area" localSheetId="3">'račun financiranja'!$A$1:$H$19</definedName>
    <definedName name="_xlnm.Print_Area" localSheetId="2">'rashodi-opći dio'!$A$1:$H$98</definedName>
  </definedNames>
  <calcPr fullCalcOnLoad="1"/>
</workbook>
</file>

<file path=xl/sharedStrings.xml><?xml version="1.0" encoding="utf-8"?>
<sst xmlns="http://schemas.openxmlformats.org/spreadsheetml/2006/main" count="559" uniqueCount="281">
  <si>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</si>
  <si>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</si>
  <si>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</si>
  <si>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</si>
  <si>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</si>
  <si>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</si>
  <si>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</si>
  <si>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</si>
  <si>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</si>
  <si>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</si>
  <si>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</si>
  <si>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</si>
  <si>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</si>
  <si>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</si>
  <si>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</si>
  <si>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</si>
  <si>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</si>
  <si>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</si>
  <si>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</si>
  <si>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</si>
  <si>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</si>
  <si>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</si>
  <si>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</si>
  <si>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</si>
  <si>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</si>
  <si>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</si>
  <si>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</si>
  <si>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</si>
  <si>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</si>
  <si>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</si>
  <si>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</si>
  <si>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</si>
  <si>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</si>
  <si>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</si>
  <si>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</si>
  <si>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</si>
  <si>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</si>
  <si>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</si>
  <si>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</si>
  <si>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</si>
  <si>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</si>
  <si>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</si>
  <si>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</si>
  <si>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</si>
  <si>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</si>
  <si>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</si>
  <si>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</si>
  <si>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</si>
  <si>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</si>
  <si>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</si>
  <si>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</si>
  <si>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</si>
  <si>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</si>
  <si>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</si>
  <si>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</si>
  <si>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</si>
  <si>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</si>
  <si>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</si>
  <si>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</si>
  <si>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</si>
  <si>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</si>
  <si>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</si>
  <si>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</si>
  <si>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</si>
  <si>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</si>
  <si>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</si>
  <si>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</si>
  <si>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</si>
  <si>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</si>
  <si>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</si>
  <si>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</si>
  <si>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</si>
  <si>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</si>
  <si>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</si>
  <si>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</si>
  <si>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</si>
  <si>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</si>
  <si>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</si>
  <si>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</si>
  <si>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</si>
  <si>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</si>
  <si>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</si>
  <si>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</si>
  <si>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</si>
  <si>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</si>
  <si>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</si>
  <si>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</si>
  <si>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</si>
  <si>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NETO FINANCIRANJE</t>
  </si>
  <si>
    <t>Ostali financijski rashodi</t>
  </si>
  <si>
    <t>Bankarske usluge i usluge platnog prometa</t>
  </si>
  <si>
    <t>Zatezne kamate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</si>
  <si>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</si>
  <si>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</si>
  <si>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</si>
  <si>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</si>
  <si>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</si>
  <si>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</si>
  <si>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</si>
  <si>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</si>
  <si>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</si>
  <si>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</si>
  <si>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</si>
  <si>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</si>
  <si>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</si>
  <si>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A1004</t>
  </si>
  <si>
    <t>K2004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</si>
  <si>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</si>
  <si>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</si>
  <si>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</si>
  <si>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</si>
  <si>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</si>
  <si>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</si>
  <si>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</si>
  <si>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</si>
  <si>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</si>
  <si>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</si>
  <si>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</si>
  <si>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</si>
  <si>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</si>
  <si>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K2010</t>
  </si>
  <si>
    <t>K2011</t>
  </si>
  <si>
    <t>Sitni inventar i autogume</t>
  </si>
  <si>
    <t>Kapitalne pomoći trgovačkim društvima</t>
  </si>
  <si>
    <t>Ostali nespomenuti troškovi</t>
  </si>
  <si>
    <t>Naknada štete fizičkim i pravnim osobama</t>
  </si>
  <si>
    <t>Usluge telefona,pošte i prijevoza</t>
  </si>
  <si>
    <t>Usluge tekućeg  i investicijskog održavanja</t>
  </si>
  <si>
    <t>Usluge tekućeg i investicijskog održavanja</t>
  </si>
  <si>
    <t>A1012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</si>
  <si>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</si>
  <si>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</si>
  <si>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</si>
  <si>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</si>
  <si>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</si>
  <si>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Naknade za rad predstavničkih i izvršnih tijela, povjerenstva i sl.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</si>
  <si>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</si>
  <si>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</si>
  <si>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</si>
  <si>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</si>
  <si>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</si>
  <si>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</si>
  <si>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K2013</t>
  </si>
  <si>
    <t>Medicinska i laboratorijska oprema</t>
  </si>
  <si>
    <t>OSTALI IZVANREDNI IZDACI</t>
  </si>
  <si>
    <t>PRIJEVOZNA SREDSTVA</t>
  </si>
  <si>
    <t>01</t>
  </si>
  <si>
    <t>Naknada štete pravnim i fizičkim osobama</t>
  </si>
  <si>
    <t>Financijski  rashodi</t>
  </si>
  <si>
    <t xml:space="preserve">Prijevozna sredstva </t>
  </si>
  <si>
    <t>Kazne, penali i naknade šteta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</si>
  <si>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</si>
  <si>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</si>
  <si>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</si>
  <si>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</si>
  <si>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Primljeni zajmovi od drugih razina vlasti</t>
  </si>
  <si>
    <t>Otplata glavnice primljenih zajmova od drugih razina vlasti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</si>
  <si>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</si>
  <si>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</si>
  <si>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</si>
  <si>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</si>
  <si>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</si>
  <si>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</si>
  <si>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</si>
  <si>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</si>
  <si>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</si>
  <si>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</si>
  <si>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</si>
  <si>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</si>
  <si>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</si>
  <si>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</si>
  <si>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</si>
  <si>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</si>
  <si>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kredita od kreditnih institucija u javnom sektoru</t>
  </si>
  <si>
    <t>Otplata glavnice primljenih kredita i zajmova  od kreditnih  i ostalih financijskih institucija izvan javnog sektora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</si>
  <si>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</si>
  <si>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</si>
  <si>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</si>
  <si>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</si>
  <si>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</si>
  <si>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</si>
  <si>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</si>
  <si>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</si>
  <si>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</si>
  <si>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</si>
  <si>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</si>
  <si>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PROJEKTI EIB/CEB VODNOKOMUNALNE INFRASTRUKTURE</t>
  </si>
  <si>
    <t>K2060</t>
  </si>
  <si>
    <t>Otplata glanice primljenih zajmova od državnog proračuna</t>
  </si>
  <si>
    <t>A1013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</si>
  <si>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</si>
  <si>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</si>
  <si>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</si>
  <si>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</si>
  <si>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Prijevozna sredstva u pomorskom i riječnom prometu</t>
  </si>
  <si>
    <t>Pomoći dane u inozemstvo i unutar općeg proračuna</t>
  </si>
  <si>
    <t>Premije osiguranja</t>
  </si>
  <si>
    <t>Usluge pošte, telefona i prijevoza</t>
  </si>
  <si>
    <t>Tekuće pomoći unutar općeg proračuna</t>
  </si>
  <si>
    <t>Službena, radna i zaštitna odjeća i obuća</t>
  </si>
  <si>
    <t>-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</si>
  <si>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</si>
  <si>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</si>
  <si>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</si>
  <si>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</si>
  <si>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</si>
  <si>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VODNOGOSPODARSKI LABORATORIJ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</si>
  <si>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</si>
  <si>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</si>
  <si>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</si>
  <si>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</si>
  <si>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</si>
  <si>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BROJČANA OZNAKA I NAZIV</t>
  </si>
  <si>
    <t>INDEKS</t>
  </si>
  <si>
    <t>5=4/2*100</t>
  </si>
  <si>
    <t>6=4/3*100</t>
  </si>
  <si>
    <t xml:space="preserve">Kapitalne pomoći kreditnim i ostalim financijskim institucijama te trgovačkim društvima u javnom sektoru </t>
  </si>
  <si>
    <t>IZDACI ZA OBRAČUN I NAPLATU NAKNADA (Obračun 
i naplata vodnih naknada)</t>
  </si>
  <si>
    <t>Rashodi za nabavu neproizvedene dugotrajne imovine</t>
  </si>
  <si>
    <t>Pomoći proračunu iz drugih proračuna</t>
  </si>
  <si>
    <t>Tekuće pomoći proračunu iz drugih proračuna</t>
  </si>
  <si>
    <t>Kapitalne pomoći proračunu iz drugih proračuna</t>
  </si>
  <si>
    <t>Zdravstvene i veterinarske usluge</t>
  </si>
  <si>
    <t>Članarine i norme</t>
  </si>
  <si>
    <t>Kamate za zajmove od drugih razina vlasti-dr. proračun</t>
  </si>
  <si>
    <t>Pomoći dane u  inozemstvo i unutar općeg proračuna</t>
  </si>
  <si>
    <t>Otplata glavnice primljenih kredita  i zajmova od kreditnih i ostalih financijskih  institucija u javnom sektoru</t>
  </si>
  <si>
    <t>Otplata glavnice primljenih kredita i zajmova od kreditnih  i ostalih financijskih institucija u javnom sektoru</t>
  </si>
  <si>
    <t>Kapitalne pomoći kreditnim i ostalim financijskim institucijama te trgovačkim društvima u javnom sektoru</t>
  </si>
  <si>
    <t>1</t>
  </si>
  <si>
    <t>4=3/2*100</t>
  </si>
  <si>
    <t>Plaće u naravi</t>
  </si>
  <si>
    <t>Računalne usluge</t>
  </si>
  <si>
    <t>Negativne tečajne razlike</t>
  </si>
  <si>
    <t>Službena radna i zaštitna odjeća i obuća</t>
  </si>
  <si>
    <t>Troškovi sudskih postupaka</t>
  </si>
  <si>
    <t>Pomoći inozemnim vladama</t>
  </si>
  <si>
    <t>Kapitalne pomoći inozemnim vladama izvan EU (BiH)</t>
  </si>
  <si>
    <t>K2061</t>
  </si>
  <si>
    <t>PROJEKTI ŠVICARSKA DAROVNICA</t>
  </si>
  <si>
    <t xml:space="preserve">Kapitalne pomoći kreditnim  i ostalim financijskim institucijama te trgovačkim društvima u javnom sektoru </t>
  </si>
  <si>
    <t>Naknade troškova osobama izvan radnog odnosa</t>
  </si>
  <si>
    <t>Pomoći od izvanproračunskih korisnika</t>
  </si>
  <si>
    <t xml:space="preserve">Tekuće pomoći od izvanproračunskih korisnika </t>
  </si>
  <si>
    <t>ULAGANJA U MATERIJALNU I NEMATER. IMOVINU (Zemljište)</t>
  </si>
  <si>
    <t xml:space="preserve">Tekuće pomoći unutar općeg  proračuna </t>
  </si>
  <si>
    <t>Donacije od pravnih i fizičkih osoba izvan općeg proračuna</t>
  </si>
  <si>
    <t>IZDACI ZA FINANC. IMOVINU I OTPLATE ZAJMOVA</t>
  </si>
  <si>
    <t>Plaće za  prekovremeni rad</t>
  </si>
  <si>
    <t>RASHODI  POSLOVANJA</t>
  </si>
  <si>
    <t>VIŠAK / MANJAK + NETO FINANCIRANJE</t>
  </si>
  <si>
    <t>PRIJENOS DEPOZITA U SLJEDEĆE RAZDOBLJE</t>
  </si>
  <si>
    <t>RAZLIKA - VIŠAK / MANJAK</t>
  </si>
  <si>
    <t>UKUPNI PRIHODI</t>
  </si>
  <si>
    <t>UKUPNI RASHODI</t>
  </si>
  <si>
    <t>Tekuće pomoći od međunarodnih organizacija</t>
  </si>
  <si>
    <t>Prihodi od dividendi</t>
  </si>
  <si>
    <t>Pomoći temeljem prijenosa EU sredstava</t>
  </si>
  <si>
    <t>Kapitalne pomoći proračunskim korisnicima državnog proračuna temeljem prijenosa EU sredstava</t>
  </si>
  <si>
    <t xml:space="preserve">Kapitalne pomoći kreditnim i ostalim financijskim institucijama te 
trgovačkim društvima u javnom sektoru </t>
  </si>
  <si>
    <t>Prihodi od pozitivnih tečajnih razlika</t>
  </si>
  <si>
    <t>PRIJENOS DEPOZITA IZ PRETHODNE GODINE</t>
  </si>
  <si>
    <t>IZDACI ZA FINANCIJSKU IMOVINU I OTPLATE ZAJMOVA</t>
  </si>
  <si>
    <t>Subvencije</t>
  </si>
  <si>
    <t>Subvencije trgovačkim društvima u javnom sektoru</t>
  </si>
  <si>
    <t>Primici od prodaje dionica i udjela u glavnici</t>
  </si>
  <si>
    <t>Primici od prodaje dionica i udjela u glavnici trgovačkih društava izvan javnog sektora</t>
  </si>
  <si>
    <t>Dionice i udjeli u glavnici tuzemnih trgovačkih društava izvan javnog sektora</t>
  </si>
  <si>
    <t>IZVRŠENJE             2018.</t>
  </si>
  <si>
    <t>Pomoći proračunskim korisnicima drugih proračuna</t>
  </si>
  <si>
    <t>Kapitalne pomoći proračunskim korisnicima drugih proračuna</t>
  </si>
  <si>
    <t>K2062</t>
  </si>
  <si>
    <t>SANACIJA KLIZIŠTA</t>
  </si>
  <si>
    <t>IZVORNI PLAN 2019.</t>
  </si>
  <si>
    <t>IZVRŠENJE             2019.</t>
  </si>
  <si>
    <t>Tekuće pomoći temeljem prijenosa EU sredstava</t>
  </si>
  <si>
    <t>Kapitalne pomoći temeljem prijenosa EU sredstava</t>
  </si>
  <si>
    <t>Prihodi od prodaje proizvoda i robe te pruženih usluga</t>
  </si>
  <si>
    <t>Prihodi od prodaje robe</t>
  </si>
  <si>
    <t>Prihodi od prodaje prijevoznih sredstava</t>
  </si>
  <si>
    <t xml:space="preserve">IZVRŠENJE FINANCIJSKOG PLANA HRVATSKIH VODA ZA 2019. GODINU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</si>
</sst>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8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sz val="10"/>
      <name val="Arial"/>
      <family val="2"/>
    </font>
    <font>
      <sz val="9.85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9"/>
      <name val="Arial"/>
      <family val="2"/>
    </font>
    <font>
      <sz val="14"/>
      <color indexed="8"/>
      <name val="Bookman Old Style"/>
      <family val="1"/>
    </font>
    <font>
      <sz val="10"/>
      <color indexed="8"/>
      <name val="Bookman Old Style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MS Sans Serif"/>
      <family val="2"/>
    </font>
    <font>
      <b/>
      <sz val="12"/>
      <color theme="1"/>
      <name val="Times New Roman"/>
      <family val="1"/>
    </font>
    <font>
      <sz val="14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8" fillId="28" borderId="2" applyNumberFormat="0" applyAlignment="0" applyProtection="0"/>
    <xf numFmtId="0" fontId="59" fillId="28" borderId="3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1" fillId="0" borderId="0" applyFont="0" applyFill="0" applyBorder="0" applyAlignment="0" applyProtection="0"/>
    <xf numFmtId="0" fontId="66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7" fillId="3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3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5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0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justify"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Font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23" fillId="0" borderId="13" xfId="62" applyNumberFormat="1" applyFont="1" applyFill="1" applyBorder="1" applyAlignment="1">
      <alignment horizontal="center" vertical="center" wrapText="1"/>
      <protection/>
    </xf>
    <xf numFmtId="3" fontId="28" fillId="0" borderId="13" xfId="62" applyNumberFormat="1" applyFont="1" applyFill="1" applyBorder="1" applyAlignment="1">
      <alignment horizontal="center" vertical="center" wrapText="1"/>
      <protection/>
    </xf>
    <xf numFmtId="4" fontId="28" fillId="0" borderId="13" xfId="63" applyNumberFormat="1" applyFont="1" applyFill="1" applyBorder="1" applyAlignment="1">
      <alignment horizontal="center" vertical="center" wrapText="1"/>
      <protection/>
    </xf>
    <xf numFmtId="3" fontId="23" fillId="0" borderId="10" xfId="62" applyNumberFormat="1" applyFont="1" applyFill="1" applyBorder="1" applyAlignment="1">
      <alignment horizontal="center" vertical="center" wrapText="1"/>
      <protection/>
    </xf>
    <xf numFmtId="3" fontId="28" fillId="0" borderId="10" xfId="62" applyNumberFormat="1" applyFont="1" applyFill="1" applyBorder="1" applyAlignment="1">
      <alignment horizontal="center" vertical="center" wrapText="1"/>
      <protection/>
    </xf>
    <xf numFmtId="4" fontId="23" fillId="0" borderId="10" xfId="63" applyNumberFormat="1" applyFont="1" applyFill="1" applyBorder="1" applyAlignment="1">
      <alignment horizontal="right" vertical="center" wrapText="1"/>
      <protection/>
    </xf>
    <xf numFmtId="4" fontId="28" fillId="0" borderId="10" xfId="63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left"/>
    </xf>
    <xf numFmtId="0" fontId="72" fillId="0" borderId="0" xfId="0" applyNumberFormat="1" applyFont="1" applyFill="1" applyBorder="1" applyAlignment="1" applyProtection="1">
      <alignment/>
      <protection/>
    </xf>
    <xf numFmtId="0" fontId="23" fillId="0" borderId="0" xfId="55" applyFont="1" applyFill="1" applyBorder="1" applyAlignment="1">
      <alignment vertical="center"/>
      <protection/>
    </xf>
    <xf numFmtId="0" fontId="32" fillId="0" borderId="0" xfId="55" applyFont="1" applyFill="1" applyBorder="1" applyAlignment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8" fillId="0" borderId="12" xfId="62" applyNumberFormat="1" applyFont="1" applyFill="1" applyBorder="1" applyAlignment="1">
      <alignment horizontal="center" vertical="center" wrapText="1"/>
      <protection/>
    </xf>
    <xf numFmtId="4" fontId="28" fillId="0" borderId="12" xfId="63" applyNumberFormat="1" applyFont="1" applyFill="1" applyBorder="1" applyAlignment="1">
      <alignment horizontal="right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4" fontId="23" fillId="0" borderId="13" xfId="63" applyNumberFormat="1" applyFont="1" applyFill="1" applyBorder="1" applyAlignment="1">
      <alignment horizontal="center" vertical="center" wrapText="1"/>
      <protection/>
    </xf>
    <xf numFmtId="3" fontId="23" fillId="0" borderId="14" xfId="62" applyNumberFormat="1" applyFont="1" applyFill="1" applyBorder="1" applyAlignment="1">
      <alignment horizontal="center" vertical="center" wrapText="1"/>
      <protection/>
    </xf>
    <xf numFmtId="4" fontId="23" fillId="0" borderId="14" xfId="63" applyNumberFormat="1" applyFont="1" applyFill="1" applyBorder="1" applyAlignment="1">
      <alignment horizontal="center" vertical="center" wrapText="1"/>
      <protection/>
    </xf>
    <xf numFmtId="3" fontId="73" fillId="0" borderId="13" xfId="62" applyNumberFormat="1" applyFont="1" applyFill="1" applyBorder="1" applyAlignment="1">
      <alignment horizontal="center" vertical="center" wrapText="1"/>
      <protection/>
    </xf>
    <xf numFmtId="3" fontId="73" fillId="0" borderId="10" xfId="62" applyNumberFormat="1" applyFont="1" applyFill="1" applyBorder="1" applyAlignment="1">
      <alignment horizontal="center" vertical="center" wrapText="1"/>
      <protection/>
    </xf>
    <xf numFmtId="0" fontId="74" fillId="0" borderId="0" xfId="55" applyNumberFormat="1" applyFont="1" applyFill="1" applyBorder="1" applyAlignment="1" applyProtection="1">
      <alignment horizontal="left" vertical="center" wrapText="1"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76" fillId="0" borderId="15" xfId="0" applyFont="1" applyBorder="1" applyAlignment="1" quotePrefix="1">
      <alignment horizontal="center" vertical="center"/>
    </xf>
    <xf numFmtId="0" fontId="76" fillId="0" borderId="10" xfId="0" applyNumberFormat="1" applyFont="1" applyFill="1" applyBorder="1" applyAlignment="1" applyProtection="1">
      <alignment horizontal="left" vertical="center" wrapText="1"/>
      <protection/>
    </xf>
    <xf numFmtId="0" fontId="76" fillId="0" borderId="15" xfId="0" applyFont="1" applyFill="1" applyBorder="1" applyAlignment="1" quotePrefix="1">
      <alignment horizontal="center" vertical="center"/>
    </xf>
    <xf numFmtId="0" fontId="76" fillId="0" borderId="1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10" xfId="0" applyFont="1" applyBorder="1" applyAlignment="1" quotePrefix="1">
      <alignment horizontal="left"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7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5" fillId="0" borderId="16" xfId="61" applyFont="1" applyBorder="1" applyAlignment="1">
      <alignment horizontal="left" vertical="center" wrapText="1"/>
      <protection/>
    </xf>
    <xf numFmtId="0" fontId="76" fillId="0" borderId="17" xfId="0" applyFont="1" applyBorder="1" applyAlignment="1" quotePrefix="1">
      <alignment horizontal="center" vertical="center"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6" fillId="0" borderId="1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79" fillId="0" borderId="0" xfId="0" applyNumberFormat="1" applyFont="1" applyFill="1" applyBorder="1" applyAlignment="1" applyProtection="1">
      <alignment horizontal="right" vertical="center" wrapText="1"/>
      <protection/>
    </xf>
    <xf numFmtId="2" fontId="22" fillId="0" borderId="0" xfId="0" applyNumberFormat="1" applyFont="1" applyFill="1" applyBorder="1" applyAlignment="1" applyProtection="1">
      <alignment horizontal="right"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 wrapText="1"/>
      <protection/>
    </xf>
    <xf numFmtId="2" fontId="79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55" applyNumberFormat="1" applyFont="1" applyFill="1" applyBorder="1" applyAlignment="1" applyProtection="1">
      <alignment horizontal="right" vertical="center" wrapText="1"/>
      <protection/>
    </xf>
    <xf numFmtId="3" fontId="79" fillId="0" borderId="0" xfId="55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 quotePrefix="1">
      <alignment horizontal="left" vertical="center" wrapText="1"/>
      <protection/>
    </xf>
    <xf numFmtId="3" fontId="22" fillId="0" borderId="0" xfId="55" applyNumberFormat="1" applyFont="1" applyFill="1" applyBorder="1" applyAlignment="1" applyProtection="1">
      <alignment horizontal="right"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0" fontId="4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left" vertical="center" wrapText="1"/>
      <protection/>
    </xf>
    <xf numFmtId="3" fontId="23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3" fillId="0" borderId="0" xfId="55" applyNumberFormat="1" applyFont="1" applyFill="1" applyBorder="1" applyAlignment="1" applyProtection="1">
      <alignment horizontal="center" vertical="center" wrapText="1"/>
      <protection/>
    </xf>
    <xf numFmtId="3" fontId="23" fillId="0" borderId="0" xfId="55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74" fillId="0" borderId="0" xfId="55" applyNumberFormat="1" applyFont="1" applyFill="1" applyBorder="1" applyAlignment="1" applyProtection="1">
      <alignment vertical="center" wrapText="1"/>
      <protection/>
    </xf>
    <xf numFmtId="3" fontId="2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 quotePrefix="1">
      <alignment horizontal="left" vertical="center"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2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22" fillId="0" borderId="0" xfId="55" applyNumberFormat="1" applyFont="1" applyFill="1" applyBorder="1" applyAlignment="1" applyProtection="1">
      <alignment horizontal="right" vertical="center"/>
      <protection/>
    </xf>
    <xf numFmtId="3" fontId="79" fillId="0" borderId="0" xfId="55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2" fontId="79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 wrapText="1"/>
      <protection/>
    </xf>
    <xf numFmtId="3" fontId="22" fillId="0" borderId="0" xfId="55" applyNumberFormat="1" applyFont="1" applyFill="1" applyBorder="1" applyAlignment="1" applyProtection="1">
      <alignment horizontal="right" vertical="center"/>
      <protection/>
    </xf>
    <xf numFmtId="3" fontId="79" fillId="0" borderId="0" xfId="5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vertical="center"/>
    </xf>
    <xf numFmtId="3" fontId="22" fillId="0" borderId="0" xfId="55" applyNumberFormat="1" applyFont="1" applyFill="1" applyBorder="1" applyAlignment="1">
      <alignment horizontal="right" vertical="center"/>
      <protection/>
    </xf>
    <xf numFmtId="3" fontId="79" fillId="0" borderId="0" xfId="55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55" applyFont="1" applyBorder="1" applyAlignment="1">
      <alignment horizontal="left" vertical="center"/>
      <protection/>
    </xf>
    <xf numFmtId="0" fontId="1" fillId="0" borderId="0" xfId="55" applyFont="1" applyBorder="1" applyAlignment="1" quotePrefix="1">
      <alignment horizontal="left" vertical="center"/>
      <protection/>
    </xf>
    <xf numFmtId="0" fontId="3" fillId="0" borderId="0" xfId="55" applyNumberFormat="1" applyFont="1" applyFill="1" applyBorder="1" applyAlignment="1" applyProtection="1">
      <alignment horizontal="left" vertical="center"/>
      <protection/>
    </xf>
    <xf numFmtId="0" fontId="2" fillId="0" borderId="0" xfId="55" applyFont="1" applyBorder="1" applyAlignment="1" quotePrefix="1">
      <alignment horizontal="left" vertical="center"/>
      <protection/>
    </xf>
    <xf numFmtId="3" fontId="23" fillId="0" borderId="0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55" applyNumberFormat="1" applyFont="1" applyFill="1" applyBorder="1" applyAlignment="1" applyProtection="1">
      <alignment horizontal="left" vertical="center"/>
      <protection/>
    </xf>
    <xf numFmtId="3" fontId="7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55" applyNumberFormat="1" applyFont="1" applyFill="1" applyBorder="1" applyAlignment="1" applyProtection="1">
      <alignment horizontal="left" vertical="center"/>
      <protection/>
    </xf>
    <xf numFmtId="0" fontId="4" fillId="0" borderId="0" xfId="55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3" fontId="7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55" applyFont="1" applyBorder="1" applyAlignment="1" quotePrefix="1">
      <alignment horizontal="left" vertical="center"/>
      <protection/>
    </xf>
    <xf numFmtId="2" fontId="2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3" fontId="4" fillId="0" borderId="0" xfId="55" applyNumberFormat="1" applyFont="1" applyFill="1" applyBorder="1" applyAlignment="1" applyProtection="1">
      <alignment horizontal="right" vertical="center"/>
      <protection/>
    </xf>
    <xf numFmtId="2" fontId="80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55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quotePrefix="1">
      <alignment horizontal="left" vertical="center"/>
    </xf>
    <xf numFmtId="3" fontId="3" fillId="0" borderId="0" xfId="55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3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 quotePrefix="1">
      <alignment horizontal="left"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2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quotePrefix="1">
      <alignment horizontal="left" vertical="center" wrapText="1"/>
    </xf>
    <xf numFmtId="0" fontId="3" fillId="0" borderId="0" xfId="0" applyFont="1" applyBorder="1" applyAlignment="1" quotePrefix="1">
      <alignment horizontal="left" vertical="center"/>
    </xf>
    <xf numFmtId="0" fontId="4" fillId="0" borderId="0" xfId="0" applyFont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79" fillId="0" borderId="0" xfId="0" applyNumberFormat="1" applyFont="1" applyFill="1" applyBorder="1" applyAlignment="1" applyProtection="1">
      <alignment horizontal="right" vertical="center"/>
      <protection/>
    </xf>
    <xf numFmtId="2" fontId="8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3" fontId="2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4" fontId="79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quotePrefix="1">
      <alignment horizontal="left" vertical="center"/>
    </xf>
    <xf numFmtId="3" fontId="22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55" applyFont="1" applyBorder="1" applyAlignment="1">
      <alignment horizontal="left" vertical="center"/>
      <protection/>
    </xf>
    <xf numFmtId="0" fontId="4" fillId="0" borderId="0" xfId="55" applyFont="1" applyBorder="1" applyAlignment="1" quotePrefix="1">
      <alignment horizontal="left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 quotePrefix="1">
      <alignment horizontal="left" vertical="center"/>
      <protection/>
    </xf>
    <xf numFmtId="3" fontId="23" fillId="0" borderId="0" xfId="55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 quotePrefix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23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4" fontId="80" fillId="0" borderId="0" xfId="0" applyNumberFormat="1" applyFont="1" applyFill="1" applyBorder="1" applyAlignment="1" applyProtection="1">
      <alignment vertical="center"/>
      <protection/>
    </xf>
    <xf numFmtId="3" fontId="74" fillId="0" borderId="0" xfId="55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 quotePrefix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0" xfId="55" applyFont="1" applyFill="1" applyBorder="1" applyAlignment="1" quotePrefix="1">
      <alignment horizontal="left" vertical="center"/>
      <protection/>
    </xf>
    <xf numFmtId="0" fontId="1" fillId="0" borderId="0" xfId="55" applyFont="1" applyFill="1" applyBorder="1" applyAlignment="1">
      <alignment horizontal="left" vertical="center"/>
      <protection/>
    </xf>
    <xf numFmtId="0" fontId="4" fillId="0" borderId="0" xfId="55" applyNumberFormat="1" applyFont="1" applyBorder="1" applyAlignment="1">
      <alignment horizontal="left" vertical="center"/>
      <protection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3" fontId="79" fillId="0" borderId="0" xfId="55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79" fillId="0" borderId="0" xfId="0" applyNumberFormat="1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3" fillId="0" borderId="0" xfId="55" applyFont="1" applyBorder="1" applyAlignment="1">
      <alignment horizontal="left" vertical="center"/>
      <protection/>
    </xf>
    <xf numFmtId="3" fontId="23" fillId="0" borderId="0" xfId="55" applyNumberFormat="1" applyFont="1" applyFill="1" applyBorder="1" applyAlignment="1">
      <alignment horizontal="right" vertical="center"/>
      <protection/>
    </xf>
    <xf numFmtId="0" fontId="22" fillId="0" borderId="0" xfId="55" applyNumberFormat="1" applyFont="1" applyBorder="1" applyAlignment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4" fontId="7" fillId="0" borderId="0" xfId="0" applyNumberFormat="1" applyFont="1" applyBorder="1" applyAlignment="1">
      <alignment horizontal="right" vertical="center"/>
    </xf>
    <xf numFmtId="4" fontId="23" fillId="0" borderId="10" xfId="63" applyNumberFormat="1" applyFont="1" applyFill="1" applyBorder="1" applyAlignment="1">
      <alignment horizontal="center" vertical="center" wrapText="1"/>
      <protection/>
    </xf>
    <xf numFmtId="172" fontId="81" fillId="0" borderId="0" xfId="0" applyNumberFormat="1" applyFont="1" applyAlignment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  <protection/>
    </xf>
    <xf numFmtId="0" fontId="81" fillId="0" borderId="0" xfId="0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Fill="1" applyBorder="1" applyAlignment="1" applyProtection="1">
      <alignment vertical="center"/>
      <protection/>
    </xf>
    <xf numFmtId="3" fontId="23" fillId="0" borderId="15" xfId="62" applyNumberFormat="1" applyFont="1" applyFill="1" applyBorder="1" applyAlignment="1">
      <alignment horizontal="center" vertical="center" wrapText="1"/>
      <protection/>
    </xf>
    <xf numFmtId="3" fontId="23" fillId="0" borderId="16" xfId="62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28" fillId="0" borderId="15" xfId="62" applyNumberFormat="1" applyFont="1" applyFill="1" applyBorder="1" applyAlignment="1">
      <alignment horizontal="center" vertical="center" wrapText="1"/>
      <protection/>
    </xf>
    <xf numFmtId="3" fontId="28" fillId="0" borderId="10" xfId="62" applyNumberFormat="1" applyFont="1" applyFill="1" applyBorder="1" applyAlignment="1">
      <alignment horizontal="center" vertical="center" wrapText="1"/>
      <protection/>
    </xf>
    <xf numFmtId="3" fontId="23" fillId="0" borderId="10" xfId="62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 quotePrefix="1">
      <alignment horizontal="left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 quotePrefix="1">
      <alignment horizontal="center" vertical="center"/>
      <protection/>
    </xf>
    <xf numFmtId="0" fontId="29" fillId="0" borderId="10" xfId="0" applyFont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9" fillId="0" borderId="12" xfId="0" applyFont="1" applyBorder="1" applyAlignment="1" quotePrefix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2" fontId="29" fillId="0" borderId="12" xfId="0" applyNumberFormat="1" applyFont="1" applyBorder="1" applyAlignment="1" quotePrefix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Border="1" applyAlignment="1">
      <alignment horizontal="center" vertical="center"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Comma 4" xfId="36"/>
    <cellStyle name="Dobro" xfId="37"/>
    <cellStyle name="Hyperlink" xfId="38"/>
    <cellStyle name="Hyperlink 2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Normal 4" xfId="57"/>
    <cellStyle name="Normal 4 2" xfId="58"/>
    <cellStyle name="Normal 5" xfId="59"/>
    <cellStyle name="Normal 6" xfId="60"/>
    <cellStyle name="Obično_1Prihodi-rashodi2004" xfId="61"/>
    <cellStyle name="Obično_Polugodišnji-sabor" xfId="62"/>
    <cellStyle name="Obično_prihodi 2005" xfId="63"/>
    <cellStyle name="Percent" xfId="64"/>
    <cellStyle name="Povezana ćelija" xfId="65"/>
    <cellStyle name="Followed Hyperlink" xfId="66"/>
    <cellStyle name="Provjera ćelije" xfId="67"/>
    <cellStyle name="Tekst objašnjenja" xfId="68"/>
    <cellStyle name="Tekst upozorenja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A18" sqref="A18:B18"/>
    </sheetView>
  </sheetViews>
  <sheetFormatPr defaultColWidth="11.421875" defaultRowHeight="12.75"/>
  <cols>
    <col min="1" max="1" width="3.140625" style="3" customWidth="1"/>
    <col min="2" max="2" width="45.28125" style="3" customWidth="1"/>
    <col min="3" max="3" width="14.140625" style="0" customWidth="1"/>
    <col min="4" max="4" width="15.00390625" style="0" customWidth="1"/>
    <col min="5" max="5" width="14.140625" style="0" customWidth="1"/>
    <col min="6" max="6" width="10.8515625" style="0" bestFit="1" customWidth="1"/>
    <col min="7" max="7" width="8.7109375" style="0" customWidth="1"/>
  </cols>
  <sheetData>
    <row r="1" spans="1:7" ht="22.5" customHeight="1">
      <c r="A1" s="306" t="s">
        <v>280</v>
      </c>
      <c r="B1" s="307"/>
      <c r="C1" s="307"/>
      <c r="D1" s="307"/>
      <c r="E1" s="307"/>
      <c r="F1" s="307"/>
      <c r="G1" s="307"/>
    </row>
    <row r="2" spans="1:8" s="23" customFormat="1" ht="24" customHeight="1">
      <c r="A2" s="307"/>
      <c r="B2" s="307"/>
      <c r="C2" s="307"/>
      <c r="D2" s="307"/>
      <c r="E2" s="307"/>
      <c r="F2" s="307"/>
      <c r="G2" s="307"/>
      <c r="H2" s="59"/>
    </row>
    <row r="3" spans="1:7" s="113" customFormat="1" ht="24" customHeight="1">
      <c r="A3" s="308" t="s">
        <v>107</v>
      </c>
      <c r="B3" s="309"/>
      <c r="C3" s="309"/>
      <c r="D3" s="309"/>
      <c r="E3" s="309"/>
      <c r="F3" s="309"/>
      <c r="G3" s="309"/>
    </row>
    <row r="4" spans="1:7" s="3" customFormat="1" ht="24" customHeight="1">
      <c r="A4" s="312" t="s">
        <v>3</v>
      </c>
      <c r="B4" s="312"/>
      <c r="C4" s="312"/>
      <c r="D4" s="312"/>
      <c r="E4" s="312"/>
      <c r="F4" s="312"/>
      <c r="G4" s="312"/>
    </row>
    <row r="5" spans="1:7" s="3" customFormat="1" ht="9" customHeight="1">
      <c r="A5" s="126"/>
      <c r="B5" s="127"/>
      <c r="C5" s="128"/>
      <c r="D5" s="128"/>
      <c r="E5" s="128"/>
      <c r="F5" s="128"/>
      <c r="G5" s="128"/>
    </row>
    <row r="6" spans="1:7" s="3" customFormat="1" ht="27.75" customHeight="1">
      <c r="A6" s="310" t="s">
        <v>212</v>
      </c>
      <c r="B6" s="311"/>
      <c r="C6" s="110" t="s">
        <v>268</v>
      </c>
      <c r="D6" s="65" t="s">
        <v>273</v>
      </c>
      <c r="E6" s="110" t="s">
        <v>274</v>
      </c>
      <c r="F6" s="107" t="s">
        <v>213</v>
      </c>
      <c r="G6" s="107" t="s">
        <v>213</v>
      </c>
    </row>
    <row r="7" spans="1:7" s="3" customFormat="1" ht="12" customHeight="1">
      <c r="A7" s="313">
        <v>1</v>
      </c>
      <c r="B7" s="314"/>
      <c r="C7" s="66">
        <v>2</v>
      </c>
      <c r="D7" s="66">
        <v>3</v>
      </c>
      <c r="E7" s="66">
        <v>4</v>
      </c>
      <c r="F7" s="67" t="s">
        <v>214</v>
      </c>
      <c r="G7" s="67" t="s">
        <v>215</v>
      </c>
    </row>
    <row r="8" spans="1:7" s="3" customFormat="1" ht="22.5" customHeight="1">
      <c r="A8" s="119">
        <v>6</v>
      </c>
      <c r="B8" s="120" t="s">
        <v>37</v>
      </c>
      <c r="C8" s="103">
        <f>prihodi!D5</f>
        <v>2710426548</v>
      </c>
      <c r="D8" s="103">
        <f>prihodi!E5</f>
        <v>3033148252</v>
      </c>
      <c r="E8" s="103">
        <f>prihodi!F5</f>
        <v>3007059400</v>
      </c>
      <c r="F8" s="104">
        <f aca="true" t="shared" si="0" ref="F8:F14">E8/C8*100</f>
        <v>110.94413911415097</v>
      </c>
      <c r="G8" s="104">
        <f aca="true" t="shared" si="1" ref="G8:G14">E8/D8*100</f>
        <v>99.13987547483715</v>
      </c>
    </row>
    <row r="9" spans="1:7" s="3" customFormat="1" ht="31.5" customHeight="1">
      <c r="A9" s="119">
        <v>7</v>
      </c>
      <c r="B9" s="132" t="s">
        <v>54</v>
      </c>
      <c r="C9" s="103">
        <f>prihodi!D46</f>
        <v>56233</v>
      </c>
      <c r="D9" s="103">
        <f>prihodi!E46</f>
        <v>350000</v>
      </c>
      <c r="E9" s="103">
        <f>prihodi!F46</f>
        <v>446328</v>
      </c>
      <c r="F9" s="104">
        <f t="shared" si="0"/>
        <v>793.7118773673822</v>
      </c>
      <c r="G9" s="104">
        <f t="shared" si="1"/>
        <v>127.52228571428572</v>
      </c>
    </row>
    <row r="10" spans="1:7" s="3" customFormat="1" ht="22.5" customHeight="1">
      <c r="A10" s="119"/>
      <c r="B10" s="129" t="s">
        <v>253</v>
      </c>
      <c r="C10" s="103">
        <f>SUM(C8:C9)</f>
        <v>2710482781</v>
      </c>
      <c r="D10" s="103">
        <f>SUM(D8:D9)</f>
        <v>3033498252</v>
      </c>
      <c r="E10" s="103">
        <f>SUM(E8:E9)</f>
        <v>3007505728</v>
      </c>
      <c r="F10" s="104">
        <f t="shared" si="0"/>
        <v>110.95830414721975</v>
      </c>
      <c r="G10" s="104">
        <f t="shared" si="1"/>
        <v>99.143150190284</v>
      </c>
    </row>
    <row r="11" spans="1:7" s="3" customFormat="1" ht="22.5" customHeight="1">
      <c r="A11" s="119">
        <v>3</v>
      </c>
      <c r="B11" s="122" t="s">
        <v>249</v>
      </c>
      <c r="C11" s="105">
        <f>'rashodi-opći dio'!D4</f>
        <v>2139824575</v>
      </c>
      <c r="D11" s="105">
        <f>'rashodi-opći dio'!E4</f>
        <v>2370038152</v>
      </c>
      <c r="E11" s="105">
        <f>'rashodi-opći dio'!F4</f>
        <v>2341910061</v>
      </c>
      <c r="F11" s="104">
        <f t="shared" si="0"/>
        <v>109.4440211763621</v>
      </c>
      <c r="G11" s="104">
        <f t="shared" si="1"/>
        <v>98.81317982260059</v>
      </c>
    </row>
    <row r="12" spans="1:7" s="3" customFormat="1" ht="31.5" customHeight="1">
      <c r="A12" s="119">
        <v>4</v>
      </c>
      <c r="B12" s="132" t="s">
        <v>85</v>
      </c>
      <c r="C12" s="105">
        <f>'rashodi-opći dio'!D78</f>
        <v>206914125</v>
      </c>
      <c r="D12" s="105">
        <f>'rashodi-opći dio'!E78</f>
        <v>391685250</v>
      </c>
      <c r="E12" s="105">
        <f>'rashodi-opći dio'!F78</f>
        <v>391769545</v>
      </c>
      <c r="F12" s="104">
        <f t="shared" si="0"/>
        <v>189.33919808519596</v>
      </c>
      <c r="G12" s="104">
        <f t="shared" si="1"/>
        <v>100.02152110655176</v>
      </c>
    </row>
    <row r="13" spans="1:7" s="3" customFormat="1" ht="22.5" customHeight="1">
      <c r="A13" s="130"/>
      <c r="B13" s="129" t="s">
        <v>254</v>
      </c>
      <c r="C13" s="103">
        <f>SUM(C11:C12)</f>
        <v>2346738700</v>
      </c>
      <c r="D13" s="103">
        <f>SUM(D11:D12)</f>
        <v>2761723402</v>
      </c>
      <c r="E13" s="103">
        <f>SUM(E11:E12)</f>
        <v>2733679606</v>
      </c>
      <c r="F13" s="104">
        <f t="shared" si="0"/>
        <v>116.48845293257403</v>
      </c>
      <c r="G13" s="104">
        <f t="shared" si="1"/>
        <v>98.9845545002917</v>
      </c>
    </row>
    <row r="14" spans="1:7" s="3" customFormat="1" ht="22.5" customHeight="1">
      <c r="A14" s="131"/>
      <c r="B14" s="122" t="s">
        <v>252</v>
      </c>
      <c r="C14" s="105">
        <f>C8+C9-C11-C12</f>
        <v>363744081</v>
      </c>
      <c r="D14" s="105">
        <f>D8+D9-D11-D12</f>
        <v>271774850</v>
      </c>
      <c r="E14" s="105">
        <f>E8+E9-E11-E12</f>
        <v>273826122</v>
      </c>
      <c r="F14" s="104">
        <f t="shared" si="0"/>
        <v>75.27988393576088</v>
      </c>
      <c r="G14" s="104">
        <f t="shared" si="1"/>
        <v>100.75476888313986</v>
      </c>
    </row>
    <row r="15" spans="1:2" s="3" customFormat="1" ht="12" customHeight="1">
      <c r="A15" s="42"/>
      <c r="B15" s="43"/>
    </row>
    <row r="16" spans="1:7" s="20" customFormat="1" ht="24" customHeight="1">
      <c r="A16" s="316" t="s">
        <v>43</v>
      </c>
      <c r="B16" s="317"/>
      <c r="C16" s="318"/>
      <c r="D16" s="318"/>
      <c r="E16" s="318"/>
      <c r="F16" s="318"/>
      <c r="G16" s="318"/>
    </row>
    <row r="17" spans="1:2" s="20" customFormat="1" ht="12" customHeight="1">
      <c r="A17" s="45"/>
      <c r="B17" s="46"/>
    </row>
    <row r="18" spans="1:7" s="20" customFormat="1" ht="27.75" customHeight="1">
      <c r="A18" s="310" t="s">
        <v>212</v>
      </c>
      <c r="B18" s="315"/>
      <c r="C18" s="110" t="s">
        <v>268</v>
      </c>
      <c r="D18" s="65" t="s">
        <v>273</v>
      </c>
      <c r="E18" s="110" t="s">
        <v>274</v>
      </c>
      <c r="F18" s="107" t="s">
        <v>213</v>
      </c>
      <c r="G18" s="107" t="s">
        <v>213</v>
      </c>
    </row>
    <row r="19" spans="1:7" s="20" customFormat="1" ht="12" customHeight="1">
      <c r="A19" s="313">
        <v>1</v>
      </c>
      <c r="B19" s="314"/>
      <c r="C19" s="66">
        <v>2</v>
      </c>
      <c r="D19" s="66">
        <v>3</v>
      </c>
      <c r="E19" s="66">
        <v>4</v>
      </c>
      <c r="F19" s="67" t="s">
        <v>214</v>
      </c>
      <c r="G19" s="67" t="s">
        <v>215</v>
      </c>
    </row>
    <row r="20" spans="1:7" s="20" customFormat="1" ht="31.5" customHeight="1">
      <c r="A20" s="119">
        <v>8</v>
      </c>
      <c r="B20" s="120" t="s">
        <v>36</v>
      </c>
      <c r="C20" s="103">
        <f>'račun financiranja'!D5</f>
        <v>41473936</v>
      </c>
      <c r="D20" s="103">
        <f>'račun financiranja'!E5</f>
        <v>75822460</v>
      </c>
      <c r="E20" s="103">
        <f>'račun financiranja'!F5</f>
        <v>75351060</v>
      </c>
      <c r="F20" s="104">
        <f>E20/C20*100</f>
        <v>181.68292490975537</v>
      </c>
      <c r="G20" s="104">
        <f>E20/D20*100</f>
        <v>99.37828448193319</v>
      </c>
    </row>
    <row r="21" spans="1:7" s="20" customFormat="1" ht="31.5" customHeight="1">
      <c r="A21" s="119">
        <v>5</v>
      </c>
      <c r="B21" s="120" t="s">
        <v>262</v>
      </c>
      <c r="C21" s="103">
        <f>'račun financiranja'!D12</f>
        <v>419089309</v>
      </c>
      <c r="D21" s="103">
        <f>'račun financiranja'!E12</f>
        <v>430100000</v>
      </c>
      <c r="E21" s="103">
        <f>'račun financiranja'!F12</f>
        <v>429709129</v>
      </c>
      <c r="F21" s="104">
        <f>E21/C21*100</f>
        <v>102.53402312393514</v>
      </c>
      <c r="G21" s="104">
        <f>E21/D21*100</f>
        <v>99.90912090211579</v>
      </c>
    </row>
    <row r="22" spans="1:7" s="20" customFormat="1" ht="31.5" customHeight="1">
      <c r="A22" s="119"/>
      <c r="B22" s="120" t="s">
        <v>261</v>
      </c>
      <c r="C22" s="103">
        <v>96373982</v>
      </c>
      <c r="D22" s="103">
        <v>82502690</v>
      </c>
      <c r="E22" s="103">
        <v>82502690</v>
      </c>
      <c r="F22" s="104">
        <f>E22/C22*100</f>
        <v>85.60680827736266</v>
      </c>
      <c r="G22" s="104">
        <f>E22/D22*100</f>
        <v>100</v>
      </c>
    </row>
    <row r="23" spans="1:7" s="20" customFormat="1" ht="31.5" customHeight="1">
      <c r="A23" s="121"/>
      <c r="B23" s="120" t="s">
        <v>251</v>
      </c>
      <c r="C23" s="106">
        <f>-(C20-C21+C22+C14)</f>
        <v>-82502690</v>
      </c>
      <c r="D23" s="106">
        <f>-(D20-D21+D22+D14)</f>
        <v>0</v>
      </c>
      <c r="E23" s="106">
        <f>-(E20-E21+E22+E14)</f>
        <v>-1970743</v>
      </c>
      <c r="F23" s="104">
        <f>E23/C23*100</f>
        <v>2.388701507793261</v>
      </c>
      <c r="G23" s="104" t="s">
        <v>200</v>
      </c>
    </row>
    <row r="24" spans="1:7" s="20" customFormat="1" ht="22.5" customHeight="1">
      <c r="A24" s="121"/>
      <c r="B24" s="122" t="s">
        <v>88</v>
      </c>
      <c r="C24" s="103">
        <f>C20-C21+C22+C23</f>
        <v>-363744081</v>
      </c>
      <c r="D24" s="103">
        <f>D20-D21+D22+D23</f>
        <v>-271774850</v>
      </c>
      <c r="E24" s="103">
        <f>E20-E21+E22+E23</f>
        <v>-273826122</v>
      </c>
      <c r="F24" s="104">
        <f>E24/C24*100</f>
        <v>75.27988393576088</v>
      </c>
      <c r="G24" s="104">
        <f>E24/D24*100</f>
        <v>100.75476888313986</v>
      </c>
    </row>
    <row r="25" spans="1:7" s="20" customFormat="1" ht="21.75" customHeight="1">
      <c r="A25" s="123"/>
      <c r="B25" s="124"/>
      <c r="C25" s="303"/>
      <c r="D25" s="303"/>
      <c r="E25" s="303"/>
      <c r="F25" s="304"/>
      <c r="G25" s="304"/>
    </row>
    <row r="26" spans="1:7" s="20" customFormat="1" ht="31.5" customHeight="1">
      <c r="A26" s="125"/>
      <c r="B26" s="122" t="s">
        <v>250</v>
      </c>
      <c r="C26" s="103">
        <f>SUM(C14,C24)</f>
        <v>0</v>
      </c>
      <c r="D26" s="103">
        <f>SUM(D14,D24)</f>
        <v>0</v>
      </c>
      <c r="E26" s="103">
        <f>SUM(E14,E24)</f>
        <v>0</v>
      </c>
      <c r="F26" s="104" t="s">
        <v>200</v>
      </c>
      <c r="G26" s="104" t="s">
        <v>200</v>
      </c>
    </row>
    <row r="27" spans="1:2" s="20" customFormat="1" ht="18" customHeight="1">
      <c r="A27" s="21"/>
      <c r="B27" s="22"/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</sheetData>
  <sheetProtection/>
  <mergeCells count="8">
    <mergeCell ref="A1:G2"/>
    <mergeCell ref="A3:G3"/>
    <mergeCell ref="A6:B6"/>
    <mergeCell ref="A4:G4"/>
    <mergeCell ref="A7:B7"/>
    <mergeCell ref="A19:B19"/>
    <mergeCell ref="A18:B18"/>
    <mergeCell ref="A16:G16"/>
  </mergeCells>
  <printOptions horizontalCentered="1"/>
  <pageMargins left="0.1968503937007874" right="0.1968503937007874" top="0.6299212598425197" bottom="0.6299212598425197" header="0.5118110236220472" footer="0.5118110236220472"/>
  <pageSetup firstPageNumber="737" useFirstPageNumber="1" fitToHeight="0" fitToWidth="0" horizontalDpi="600" verticalDpi="600" orientation="portrait" paperSize="9" scale="87" r:id="rId1"/>
  <headerFooter alignWithMargins="0">
    <oddFooter>&amp;C&amp;P</oddFooter>
  </headerFooter>
  <ignoredErrors>
    <ignoredError sqref="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54"/>
  <sheetViews>
    <sheetView zoomScaleSheetLayoutView="100" zoomScalePageLayoutView="0" workbookViewId="0" topLeftCell="A22">
      <selection activeCell="C18" sqref="C18"/>
    </sheetView>
  </sheetViews>
  <sheetFormatPr defaultColWidth="11.421875" defaultRowHeight="12.75"/>
  <cols>
    <col min="1" max="1" width="4.00390625" style="75" bestFit="1" customWidth="1"/>
    <col min="2" max="2" width="4.421875" style="93" bestFit="1" customWidth="1"/>
    <col min="3" max="3" width="46.57421875" style="0" customWidth="1"/>
    <col min="4" max="6" width="12.28125" style="0" bestFit="1" customWidth="1"/>
    <col min="7" max="8" width="8.00390625" style="0" customWidth="1"/>
  </cols>
  <sheetData>
    <row r="1" spans="1:8" s="3" customFormat="1" ht="28.5" customHeight="1">
      <c r="A1" s="323" t="s">
        <v>3</v>
      </c>
      <c r="B1" s="323"/>
      <c r="C1" s="323"/>
      <c r="D1" s="323"/>
      <c r="E1" s="323"/>
      <c r="F1" s="323"/>
      <c r="G1" s="323"/>
      <c r="H1" s="323"/>
    </row>
    <row r="2" spans="1:8" s="3" customFormat="1" ht="25.5" customHeight="1">
      <c r="A2" s="324" t="s">
        <v>133</v>
      </c>
      <c r="B2" s="324"/>
      <c r="C2" s="324"/>
      <c r="D2" s="324"/>
      <c r="E2" s="324"/>
      <c r="F2" s="324"/>
      <c r="G2" s="324"/>
      <c r="H2" s="324"/>
    </row>
    <row r="3" spans="1:8" s="3" customFormat="1" ht="27" customHeight="1">
      <c r="A3" s="321" t="s">
        <v>212</v>
      </c>
      <c r="B3" s="321"/>
      <c r="C3" s="321"/>
      <c r="D3" s="111" t="s">
        <v>268</v>
      </c>
      <c r="E3" s="108" t="s">
        <v>273</v>
      </c>
      <c r="F3" s="111" t="s">
        <v>274</v>
      </c>
      <c r="G3" s="109" t="s">
        <v>213</v>
      </c>
      <c r="H3" s="109" t="s">
        <v>213</v>
      </c>
    </row>
    <row r="4" spans="1:8" s="3" customFormat="1" ht="12" customHeight="1">
      <c r="A4" s="322">
        <v>1</v>
      </c>
      <c r="B4" s="322"/>
      <c r="C4" s="322"/>
      <c r="D4" s="69">
        <v>2</v>
      </c>
      <c r="E4" s="69">
        <v>3</v>
      </c>
      <c r="F4" s="69">
        <v>4</v>
      </c>
      <c r="G4" s="71" t="s">
        <v>214</v>
      </c>
      <c r="H4" s="71" t="s">
        <v>215</v>
      </c>
    </row>
    <row r="5" spans="1:8" s="3" customFormat="1" ht="22.5" customHeight="1">
      <c r="A5" s="133">
        <v>6</v>
      </c>
      <c r="B5" s="73"/>
      <c r="C5" s="134" t="s">
        <v>37</v>
      </c>
      <c r="D5" s="135">
        <f>D6+D20+D32+D40</f>
        <v>2710426548</v>
      </c>
      <c r="E5" s="135">
        <f>E6+E20+E32+E40</f>
        <v>3033148252</v>
      </c>
      <c r="F5" s="135">
        <f>F6+F20+F32+F40</f>
        <v>3007059400</v>
      </c>
      <c r="G5" s="136">
        <f>F5/D5*100</f>
        <v>110.94413911415097</v>
      </c>
      <c r="H5" s="136">
        <f aca="true" t="shared" si="0" ref="H5:H51">F5/E5*100</f>
        <v>99.13987547483715</v>
      </c>
    </row>
    <row r="6" spans="1:8" s="3" customFormat="1" ht="25.5">
      <c r="A6" s="133">
        <v>63</v>
      </c>
      <c r="B6" s="73"/>
      <c r="C6" s="137" t="s">
        <v>181</v>
      </c>
      <c r="D6" s="135">
        <f>D7+D9+D15+D17</f>
        <v>386241368</v>
      </c>
      <c r="E6" s="135">
        <f>E7+E9+E15+E17</f>
        <v>771791535</v>
      </c>
      <c r="F6" s="135">
        <f>F7+F9+F15+F17</f>
        <v>757700270</v>
      </c>
      <c r="G6" s="136">
        <f>F6/D6*100</f>
        <v>196.17273880409414</v>
      </c>
      <c r="H6" s="136">
        <f t="shared" si="0"/>
        <v>98.1742135847603</v>
      </c>
    </row>
    <row r="7" spans="1:8" s="3" customFormat="1" ht="25.5">
      <c r="A7" s="133">
        <v>632</v>
      </c>
      <c r="B7" s="73"/>
      <c r="C7" s="78" t="s">
        <v>182</v>
      </c>
      <c r="D7" s="135">
        <f>D8</f>
        <v>11715222</v>
      </c>
      <c r="E7" s="135">
        <f>E8</f>
        <v>18750000</v>
      </c>
      <c r="F7" s="135">
        <f>F8</f>
        <v>9200446</v>
      </c>
      <c r="G7" s="136">
        <f>F7/D7*100</f>
        <v>78.53411570006953</v>
      </c>
      <c r="H7" s="136">
        <f>F7/E7*100</f>
        <v>49.069045333333335</v>
      </c>
    </row>
    <row r="8" spans="1:8" s="47" customFormat="1" ht="12.75">
      <c r="A8" s="34"/>
      <c r="B8" s="34">
        <v>6321</v>
      </c>
      <c r="C8" s="34" t="s">
        <v>255</v>
      </c>
      <c r="D8" s="138">
        <v>11715222</v>
      </c>
      <c r="E8" s="139">
        <v>18750000</v>
      </c>
      <c r="F8" s="138">
        <v>9200446</v>
      </c>
      <c r="G8" s="140">
        <f>F8/D8*100</f>
        <v>78.53411570006953</v>
      </c>
      <c r="H8" s="141"/>
    </row>
    <row r="9" spans="1:8" s="3" customFormat="1" ht="12" customHeight="1">
      <c r="A9" s="133">
        <v>633</v>
      </c>
      <c r="B9" s="73"/>
      <c r="C9" s="78" t="s">
        <v>219</v>
      </c>
      <c r="D9" s="135">
        <f>D10+D12</f>
        <v>374496420</v>
      </c>
      <c r="E9" s="135">
        <f>E10+E12</f>
        <v>128448850</v>
      </c>
      <c r="F9" s="135">
        <f>F10+F12</f>
        <v>128588027</v>
      </c>
      <c r="G9" s="136">
        <f aca="true" t="shared" si="1" ref="G9:G49">F9/D9*100</f>
        <v>34.33624999672894</v>
      </c>
      <c r="H9" s="136">
        <f t="shared" si="0"/>
        <v>100.10835207944642</v>
      </c>
    </row>
    <row r="10" spans="1:8" s="47" customFormat="1" ht="12.75" customHeight="1">
      <c r="A10" s="34"/>
      <c r="B10" s="34">
        <v>6331</v>
      </c>
      <c r="C10" s="34" t="s">
        <v>220</v>
      </c>
      <c r="D10" s="138">
        <f>D11</f>
        <v>14864622</v>
      </c>
      <c r="E10" s="139">
        <f>E11</f>
        <v>0</v>
      </c>
      <c r="F10" s="138">
        <f>F11</f>
        <v>0</v>
      </c>
      <c r="G10" s="141">
        <f>F10/D10*100</f>
        <v>0</v>
      </c>
      <c r="H10" s="142" t="e">
        <f>F10/E10*100</f>
        <v>#DIV/0!</v>
      </c>
    </row>
    <row r="11" spans="1:8" s="47" customFormat="1" ht="12.75">
      <c r="A11" s="34"/>
      <c r="B11" s="34"/>
      <c r="C11" s="34" t="s">
        <v>140</v>
      </c>
      <c r="D11" s="143">
        <v>14864622</v>
      </c>
      <c r="E11" s="144">
        <v>0</v>
      </c>
      <c r="F11" s="143">
        <v>0</v>
      </c>
      <c r="G11" s="141">
        <f t="shared" si="1"/>
        <v>0</v>
      </c>
      <c r="H11" s="142" t="e">
        <f>F11/E11*100</f>
        <v>#DIV/0!</v>
      </c>
    </row>
    <row r="12" spans="1:8" s="47" customFormat="1" ht="12.75">
      <c r="A12" s="34"/>
      <c r="B12" s="34">
        <v>6332</v>
      </c>
      <c r="C12" s="145" t="s">
        <v>221</v>
      </c>
      <c r="D12" s="138">
        <f>D13+D14</f>
        <v>359631798</v>
      </c>
      <c r="E12" s="139">
        <f>E13+E14</f>
        <v>128448850</v>
      </c>
      <c r="F12" s="138">
        <f>F13+F14</f>
        <v>128588027</v>
      </c>
      <c r="G12" s="141">
        <f t="shared" si="1"/>
        <v>35.75546648408437</v>
      </c>
      <c r="H12" s="142">
        <f>F12/E12*100</f>
        <v>100.10835207944642</v>
      </c>
    </row>
    <row r="13" spans="1:8" s="47" customFormat="1" ht="12.75">
      <c r="A13" s="34"/>
      <c r="B13" s="34"/>
      <c r="C13" s="34" t="s">
        <v>140</v>
      </c>
      <c r="D13" s="146">
        <v>351668912</v>
      </c>
      <c r="E13" s="144">
        <v>117848850</v>
      </c>
      <c r="F13" s="146">
        <v>117788034</v>
      </c>
      <c r="G13" s="141">
        <f t="shared" si="1"/>
        <v>33.494013824002735</v>
      </c>
      <c r="H13" s="142">
        <f t="shared" si="0"/>
        <v>99.94839491433306</v>
      </c>
    </row>
    <row r="14" spans="1:8" s="47" customFormat="1" ht="12.75">
      <c r="A14" s="34"/>
      <c r="B14" s="34"/>
      <c r="C14" s="34" t="s">
        <v>141</v>
      </c>
      <c r="D14" s="146">
        <v>7962886</v>
      </c>
      <c r="E14" s="144">
        <v>10600000</v>
      </c>
      <c r="F14" s="146">
        <v>10799993</v>
      </c>
      <c r="G14" s="141">
        <f t="shared" si="1"/>
        <v>135.62912994107913</v>
      </c>
      <c r="H14" s="142">
        <f t="shared" si="0"/>
        <v>101.88672641509433</v>
      </c>
    </row>
    <row r="15" spans="1:8" s="47" customFormat="1" ht="12.75">
      <c r="A15" s="147">
        <v>634</v>
      </c>
      <c r="B15" s="148"/>
      <c r="C15" s="149" t="s">
        <v>242</v>
      </c>
      <c r="D15" s="150">
        <f>D16</f>
        <v>29726</v>
      </c>
      <c r="E15" s="150">
        <f>E16</f>
        <v>0</v>
      </c>
      <c r="F15" s="150">
        <f>F16</f>
        <v>0</v>
      </c>
      <c r="G15" s="151">
        <f t="shared" si="1"/>
        <v>0</v>
      </c>
      <c r="H15" s="151" t="s">
        <v>200</v>
      </c>
    </row>
    <row r="16" spans="1:8" s="47" customFormat="1" ht="12.75">
      <c r="A16" s="147"/>
      <c r="B16" s="148">
        <v>6341</v>
      </c>
      <c r="C16" s="152" t="s">
        <v>243</v>
      </c>
      <c r="D16" s="146">
        <v>29726</v>
      </c>
      <c r="E16" s="144">
        <v>0</v>
      </c>
      <c r="F16" s="146">
        <v>0</v>
      </c>
      <c r="G16" s="140">
        <f t="shared" si="1"/>
        <v>0</v>
      </c>
      <c r="H16" s="142" t="s">
        <v>200</v>
      </c>
    </row>
    <row r="17" spans="1:8" s="47" customFormat="1" ht="12.75">
      <c r="A17" s="147">
        <v>638</v>
      </c>
      <c r="B17" s="153"/>
      <c r="C17" s="149" t="s">
        <v>257</v>
      </c>
      <c r="D17" s="154">
        <f>D18+D19</f>
        <v>0</v>
      </c>
      <c r="E17" s="154">
        <f>E18+E19</f>
        <v>624592685</v>
      </c>
      <c r="F17" s="154">
        <f>F18+F19</f>
        <v>619911797</v>
      </c>
      <c r="G17" s="151" t="s">
        <v>200</v>
      </c>
      <c r="H17" s="151">
        <f t="shared" si="0"/>
        <v>99.25056951315399</v>
      </c>
    </row>
    <row r="18" spans="1:8" s="47" customFormat="1" ht="12.75">
      <c r="A18" s="147"/>
      <c r="B18" s="148">
        <v>6381</v>
      </c>
      <c r="C18" s="152" t="s">
        <v>275</v>
      </c>
      <c r="D18" s="146"/>
      <c r="E18" s="144">
        <v>17956583</v>
      </c>
      <c r="F18" s="146">
        <v>15223527</v>
      </c>
      <c r="G18" s="140" t="s">
        <v>200</v>
      </c>
      <c r="H18" s="142">
        <f>F18/E18*100</f>
        <v>84.77964320940126</v>
      </c>
    </row>
    <row r="19" spans="1:8" s="47" customFormat="1" ht="12.75">
      <c r="A19" s="147"/>
      <c r="B19" s="148">
        <v>6382</v>
      </c>
      <c r="C19" s="152" t="s">
        <v>276</v>
      </c>
      <c r="D19" s="146"/>
      <c r="E19" s="144">
        <v>606636102</v>
      </c>
      <c r="F19" s="146">
        <v>604688270</v>
      </c>
      <c r="G19" s="140" t="s">
        <v>200</v>
      </c>
      <c r="H19" s="142">
        <f t="shared" si="0"/>
        <v>99.67891261440289</v>
      </c>
    </row>
    <row r="20" spans="1:8" s="3" customFormat="1" ht="12.75">
      <c r="A20" s="78">
        <v>64</v>
      </c>
      <c r="B20" s="73"/>
      <c r="C20" s="133" t="s">
        <v>38</v>
      </c>
      <c r="D20" s="150">
        <f>D21+D27+D30</f>
        <v>7017189</v>
      </c>
      <c r="E20" s="150">
        <f>E21+E27+E30</f>
        <v>11700000</v>
      </c>
      <c r="F20" s="150">
        <f>F21+F27+F30</f>
        <v>8826779</v>
      </c>
      <c r="G20" s="136">
        <f t="shared" si="1"/>
        <v>125.7879615327448</v>
      </c>
      <c r="H20" s="136">
        <f t="shared" si="0"/>
        <v>75.44255555555556</v>
      </c>
    </row>
    <row r="21" spans="1:8" s="3" customFormat="1" ht="12.75">
      <c r="A21" s="78">
        <v>641</v>
      </c>
      <c r="B21" s="73"/>
      <c r="C21" s="133" t="s">
        <v>39</v>
      </c>
      <c r="D21" s="150">
        <f>SUM(D22:D26)</f>
        <v>5585535</v>
      </c>
      <c r="E21" s="150">
        <f>SUM(E22:E26)</f>
        <v>9700000</v>
      </c>
      <c r="F21" s="150">
        <f>SUM(F22:F26)</f>
        <v>7054048</v>
      </c>
      <c r="G21" s="136">
        <f t="shared" si="1"/>
        <v>126.29135794512074</v>
      </c>
      <c r="H21" s="136">
        <f t="shared" si="0"/>
        <v>72.7221443298969</v>
      </c>
    </row>
    <row r="22" spans="1:8" s="47" customFormat="1" ht="12.75">
      <c r="A22" s="34"/>
      <c r="B22" s="34">
        <v>6413</v>
      </c>
      <c r="C22" s="155" t="s">
        <v>41</v>
      </c>
      <c r="D22" s="146">
        <v>53737</v>
      </c>
      <c r="E22" s="144">
        <v>100000</v>
      </c>
      <c r="F22" s="146">
        <v>4722</v>
      </c>
      <c r="G22" s="141">
        <f t="shared" si="1"/>
        <v>8.787241565401864</v>
      </c>
      <c r="H22" s="142">
        <f t="shared" si="0"/>
        <v>4.7219999999999995</v>
      </c>
    </row>
    <row r="23" spans="1:8" s="47" customFormat="1" ht="12.75">
      <c r="A23" s="34"/>
      <c r="B23" s="34">
        <v>6414</v>
      </c>
      <c r="C23" s="155" t="s">
        <v>42</v>
      </c>
      <c r="D23" s="146">
        <v>2737136</v>
      </c>
      <c r="E23" s="144">
        <v>5500000</v>
      </c>
      <c r="F23" s="146">
        <v>5331946</v>
      </c>
      <c r="G23" s="141">
        <f t="shared" si="1"/>
        <v>194.8001853031782</v>
      </c>
      <c r="H23" s="142">
        <f t="shared" si="0"/>
        <v>96.94447272727272</v>
      </c>
    </row>
    <row r="24" spans="1:8" s="47" customFormat="1" ht="12.75">
      <c r="A24" s="34"/>
      <c r="B24" s="112">
        <v>6415</v>
      </c>
      <c r="C24" s="156" t="s">
        <v>260</v>
      </c>
      <c r="D24" s="146">
        <v>5728</v>
      </c>
      <c r="E24" s="144">
        <v>50000</v>
      </c>
      <c r="F24" s="146">
        <v>85760</v>
      </c>
      <c r="G24" s="141">
        <f t="shared" si="1"/>
        <v>1497.2067039106146</v>
      </c>
      <c r="H24" s="142"/>
    </row>
    <row r="25" spans="1:8" s="47" customFormat="1" ht="12.75">
      <c r="A25" s="34"/>
      <c r="B25" s="34">
        <v>6416</v>
      </c>
      <c r="C25" s="155" t="s">
        <v>256</v>
      </c>
      <c r="D25" s="146">
        <v>7244</v>
      </c>
      <c r="E25" s="144">
        <v>50000</v>
      </c>
      <c r="F25" s="146">
        <v>0</v>
      </c>
      <c r="G25" s="141">
        <f t="shared" si="1"/>
        <v>0</v>
      </c>
      <c r="H25" s="142"/>
    </row>
    <row r="26" spans="1:8" s="47" customFormat="1" ht="12.75">
      <c r="A26" s="34"/>
      <c r="B26" s="34">
        <v>6419</v>
      </c>
      <c r="C26" s="34" t="s">
        <v>44</v>
      </c>
      <c r="D26" s="157">
        <v>2781690</v>
      </c>
      <c r="E26" s="139">
        <v>4000000</v>
      </c>
      <c r="F26" s="157">
        <v>1631620</v>
      </c>
      <c r="G26" s="141">
        <f t="shared" si="1"/>
        <v>58.65570929902325</v>
      </c>
      <c r="H26" s="142">
        <f t="shared" si="0"/>
        <v>40.7905</v>
      </c>
    </row>
    <row r="27" spans="1:8" s="3" customFormat="1" ht="12.75">
      <c r="A27" s="78">
        <v>642</v>
      </c>
      <c r="B27" s="73"/>
      <c r="C27" s="133" t="s">
        <v>45</v>
      </c>
      <c r="D27" s="150">
        <f>SUM(D28:D29)</f>
        <v>1385691</v>
      </c>
      <c r="E27" s="150">
        <f>SUM(E28:E29)</f>
        <v>2000000</v>
      </c>
      <c r="F27" s="150">
        <f>F28+F29</f>
        <v>1772731</v>
      </c>
      <c r="G27" s="136">
        <f t="shared" si="1"/>
        <v>127.93119100867365</v>
      </c>
      <c r="H27" s="136">
        <f t="shared" si="0"/>
        <v>88.63655</v>
      </c>
    </row>
    <row r="28" spans="1:8" s="47" customFormat="1" ht="12.75">
      <c r="A28" s="34"/>
      <c r="B28" s="34">
        <v>6422</v>
      </c>
      <c r="C28" s="155" t="s">
        <v>46</v>
      </c>
      <c r="D28" s="157">
        <v>1385591</v>
      </c>
      <c r="E28" s="139">
        <v>1900000</v>
      </c>
      <c r="F28" s="157">
        <v>1772631</v>
      </c>
      <c r="G28" s="141">
        <f t="shared" si="1"/>
        <v>127.93320684097978</v>
      </c>
      <c r="H28" s="142">
        <f t="shared" si="0"/>
        <v>93.29636842105263</v>
      </c>
    </row>
    <row r="29" spans="1:8" s="47" customFormat="1" ht="12.75">
      <c r="A29" s="34"/>
      <c r="B29" s="34">
        <v>6429</v>
      </c>
      <c r="C29" s="34" t="s">
        <v>47</v>
      </c>
      <c r="D29" s="157">
        <v>100</v>
      </c>
      <c r="E29" s="139">
        <v>100000</v>
      </c>
      <c r="F29" s="157">
        <v>100</v>
      </c>
      <c r="G29" s="141">
        <f t="shared" si="1"/>
        <v>100</v>
      </c>
      <c r="H29" s="142">
        <f t="shared" si="0"/>
        <v>0.1</v>
      </c>
    </row>
    <row r="30" spans="1:8" s="47" customFormat="1" ht="13.5" customHeight="1">
      <c r="A30" s="78">
        <v>643</v>
      </c>
      <c r="B30" s="34"/>
      <c r="C30" s="133" t="s">
        <v>40</v>
      </c>
      <c r="D30" s="150">
        <f>D31</f>
        <v>45963</v>
      </c>
      <c r="E30" s="150">
        <f>E31</f>
        <v>0</v>
      </c>
      <c r="F30" s="150">
        <f>F31</f>
        <v>0</v>
      </c>
      <c r="G30" s="136">
        <f t="shared" si="1"/>
        <v>0</v>
      </c>
      <c r="H30" s="136" t="s">
        <v>200</v>
      </c>
    </row>
    <row r="31" spans="1:8" s="47" customFormat="1" ht="25.5" customHeight="1">
      <c r="A31" s="34"/>
      <c r="B31" s="34">
        <v>6436</v>
      </c>
      <c r="C31" s="34" t="s">
        <v>171</v>
      </c>
      <c r="D31" s="157">
        <v>45963</v>
      </c>
      <c r="E31" s="139">
        <v>0</v>
      </c>
      <c r="F31" s="157">
        <v>0</v>
      </c>
      <c r="G31" s="141">
        <f>F31/D31*100</f>
        <v>0</v>
      </c>
      <c r="H31" s="142" t="e">
        <f t="shared" si="0"/>
        <v>#DIV/0!</v>
      </c>
    </row>
    <row r="32" spans="1:8" s="3" customFormat="1" ht="25.5" customHeight="1">
      <c r="A32" s="78">
        <v>65</v>
      </c>
      <c r="B32" s="73"/>
      <c r="C32" s="133" t="s">
        <v>183</v>
      </c>
      <c r="D32" s="150">
        <f>D33</f>
        <v>2288333827</v>
      </c>
      <c r="E32" s="150">
        <f>E33</f>
        <v>2186053000</v>
      </c>
      <c r="F32" s="150">
        <f>F33</f>
        <v>2197163852</v>
      </c>
      <c r="G32" s="136">
        <f t="shared" si="1"/>
        <v>96.01587959220427</v>
      </c>
      <c r="H32" s="136">
        <f t="shared" si="0"/>
        <v>100.50826087016189</v>
      </c>
    </row>
    <row r="33" spans="1:8" s="3" customFormat="1" ht="12.75">
      <c r="A33" s="78">
        <v>652</v>
      </c>
      <c r="B33" s="73"/>
      <c r="C33" s="133" t="s">
        <v>48</v>
      </c>
      <c r="D33" s="150">
        <f>D34+D39</f>
        <v>2288333827</v>
      </c>
      <c r="E33" s="150">
        <f>E34+E39</f>
        <v>2186053000</v>
      </c>
      <c r="F33" s="150">
        <f>F34+F39</f>
        <v>2197163852</v>
      </c>
      <c r="G33" s="136">
        <f t="shared" si="1"/>
        <v>96.01587959220427</v>
      </c>
      <c r="H33" s="136">
        <f t="shared" si="0"/>
        <v>100.50826087016189</v>
      </c>
    </row>
    <row r="34" spans="1:8" s="47" customFormat="1" ht="12.75">
      <c r="A34" s="34"/>
      <c r="B34" s="34">
        <v>6522</v>
      </c>
      <c r="C34" s="34" t="s">
        <v>184</v>
      </c>
      <c r="D34" s="157">
        <f>SUM(D35:D38)</f>
        <v>2227847196</v>
      </c>
      <c r="E34" s="139">
        <f>SUM(E35:E38)</f>
        <v>2132000000</v>
      </c>
      <c r="F34" s="157">
        <f>SUM(F35:F38)</f>
        <v>2149029765</v>
      </c>
      <c r="G34" s="141">
        <f t="shared" si="1"/>
        <v>96.46217069368522</v>
      </c>
      <c r="H34" s="142">
        <f t="shared" si="0"/>
        <v>100.7987694652908</v>
      </c>
    </row>
    <row r="35" spans="1:8" s="47" customFormat="1" ht="12.75">
      <c r="A35" s="34"/>
      <c r="B35" s="34"/>
      <c r="C35" s="155" t="s">
        <v>136</v>
      </c>
      <c r="D35" s="157">
        <v>864471869</v>
      </c>
      <c r="E35" s="139">
        <v>890000000</v>
      </c>
      <c r="F35" s="157">
        <v>913262598</v>
      </c>
      <c r="G35" s="141">
        <f t="shared" si="1"/>
        <v>105.64399267918805</v>
      </c>
      <c r="H35" s="142">
        <f t="shared" si="0"/>
        <v>102.61377505617976</v>
      </c>
    </row>
    <row r="36" spans="1:8" s="47" customFormat="1" ht="12.75">
      <c r="A36" s="34"/>
      <c r="B36" s="34"/>
      <c r="C36" s="155" t="s">
        <v>49</v>
      </c>
      <c r="D36" s="157">
        <v>297827243</v>
      </c>
      <c r="E36" s="139">
        <v>263000000</v>
      </c>
      <c r="F36" s="157">
        <v>263335386</v>
      </c>
      <c r="G36" s="141">
        <f t="shared" si="1"/>
        <v>88.418837493654</v>
      </c>
      <c r="H36" s="142">
        <f t="shared" si="0"/>
        <v>100.12752319391636</v>
      </c>
    </row>
    <row r="37" spans="1:8" s="47" customFormat="1" ht="12.75">
      <c r="A37" s="34"/>
      <c r="B37" s="34"/>
      <c r="C37" s="155" t="s">
        <v>50</v>
      </c>
      <c r="D37" s="157">
        <v>777508999</v>
      </c>
      <c r="E37" s="139">
        <v>734000000</v>
      </c>
      <c r="F37" s="157">
        <v>732683096</v>
      </c>
      <c r="G37" s="141">
        <f t="shared" si="1"/>
        <v>94.23467727606327</v>
      </c>
      <c r="H37" s="142">
        <f t="shared" si="0"/>
        <v>99.82058528610355</v>
      </c>
    </row>
    <row r="38" spans="1:8" s="47" customFormat="1" ht="12.75">
      <c r="A38" s="34"/>
      <c r="B38" s="34"/>
      <c r="C38" s="155" t="s">
        <v>137</v>
      </c>
      <c r="D38" s="157">
        <v>288039085</v>
      </c>
      <c r="E38" s="139">
        <v>245000000</v>
      </c>
      <c r="F38" s="157">
        <v>239748685</v>
      </c>
      <c r="G38" s="141">
        <f t="shared" si="1"/>
        <v>83.23477523892288</v>
      </c>
      <c r="H38" s="142">
        <f t="shared" si="0"/>
        <v>97.85660612244898</v>
      </c>
    </row>
    <row r="39" spans="1:8" s="47" customFormat="1" ht="12.75">
      <c r="A39" s="34"/>
      <c r="B39" s="34">
        <v>6526</v>
      </c>
      <c r="C39" s="155" t="s">
        <v>51</v>
      </c>
      <c r="D39" s="157">
        <v>60486631</v>
      </c>
      <c r="E39" s="139">
        <v>54053000</v>
      </c>
      <c r="F39" s="157">
        <v>48134087</v>
      </c>
      <c r="G39" s="141">
        <f t="shared" si="1"/>
        <v>79.57805915822954</v>
      </c>
      <c r="H39" s="142">
        <f t="shared" si="0"/>
        <v>89.04979742104972</v>
      </c>
    </row>
    <row r="40" spans="1:8" s="3" customFormat="1" ht="25.5">
      <c r="A40" s="158">
        <v>66</v>
      </c>
      <c r="B40" s="73"/>
      <c r="C40" s="159" t="s">
        <v>185</v>
      </c>
      <c r="D40" s="150">
        <f>D41+D43</f>
        <v>28834164</v>
      </c>
      <c r="E40" s="150">
        <f>E41+E43</f>
        <v>63603717</v>
      </c>
      <c r="F40" s="150">
        <f>F41+F43</f>
        <v>43368499</v>
      </c>
      <c r="G40" s="136">
        <f t="shared" si="1"/>
        <v>150.40664608829996</v>
      </c>
      <c r="H40" s="136">
        <f t="shared" si="0"/>
        <v>68.18547884552093</v>
      </c>
    </row>
    <row r="41" spans="1:8" s="3" customFormat="1" ht="12.75">
      <c r="A41" s="158">
        <v>661</v>
      </c>
      <c r="B41" s="73"/>
      <c r="C41" s="159" t="s">
        <v>277</v>
      </c>
      <c r="D41" s="150">
        <f>D42</f>
        <v>0</v>
      </c>
      <c r="E41" s="150">
        <f>E42</f>
        <v>20000000</v>
      </c>
      <c r="F41" s="150">
        <f>F42</f>
        <v>0</v>
      </c>
      <c r="G41" s="136" t="s">
        <v>200</v>
      </c>
      <c r="H41" s="136">
        <f t="shared" si="0"/>
        <v>0</v>
      </c>
    </row>
    <row r="42" spans="1:8" s="3" customFormat="1" ht="12.75">
      <c r="A42" s="158"/>
      <c r="B42" s="73">
        <v>6614</v>
      </c>
      <c r="C42" s="160" t="s">
        <v>278</v>
      </c>
      <c r="D42" s="150"/>
      <c r="E42" s="139">
        <v>20000000</v>
      </c>
      <c r="F42" s="157">
        <v>0</v>
      </c>
      <c r="G42" s="141" t="s">
        <v>200</v>
      </c>
      <c r="H42" s="142">
        <f t="shared" si="0"/>
        <v>0</v>
      </c>
    </row>
    <row r="43" spans="1:8" s="3" customFormat="1" ht="24.75" customHeight="1">
      <c r="A43" s="78">
        <v>663</v>
      </c>
      <c r="B43" s="73"/>
      <c r="C43" s="161" t="s">
        <v>246</v>
      </c>
      <c r="D43" s="150">
        <f>SUM(D44:D45)</f>
        <v>28834164</v>
      </c>
      <c r="E43" s="150">
        <f>SUM(E44:E45)</f>
        <v>43603717</v>
      </c>
      <c r="F43" s="150">
        <f>SUM(F44:F45)</f>
        <v>43368499</v>
      </c>
      <c r="G43" s="136">
        <f t="shared" si="1"/>
        <v>150.40664608829996</v>
      </c>
      <c r="H43" s="136">
        <f t="shared" si="0"/>
        <v>99.46055516322151</v>
      </c>
    </row>
    <row r="44" spans="1:8" s="47" customFormat="1" ht="12.75">
      <c r="A44" s="73"/>
      <c r="B44" s="73">
        <v>6631</v>
      </c>
      <c r="C44" s="155" t="s">
        <v>52</v>
      </c>
      <c r="D44" s="157">
        <v>6063499</v>
      </c>
      <c r="E44" s="139">
        <v>7000000</v>
      </c>
      <c r="F44" s="157">
        <v>6474011</v>
      </c>
      <c r="G44" s="141">
        <f t="shared" si="1"/>
        <v>106.77021633878392</v>
      </c>
      <c r="H44" s="142">
        <f t="shared" si="0"/>
        <v>92.48587142857143</v>
      </c>
    </row>
    <row r="45" spans="1:8" s="3" customFormat="1" ht="12.75">
      <c r="A45" s="34"/>
      <c r="B45" s="34">
        <v>6632</v>
      </c>
      <c r="C45" s="155" t="s">
        <v>53</v>
      </c>
      <c r="D45" s="157">
        <v>22770665</v>
      </c>
      <c r="E45" s="139">
        <v>36603717</v>
      </c>
      <c r="F45" s="157">
        <v>36894488</v>
      </c>
      <c r="G45" s="141">
        <f t="shared" si="1"/>
        <v>162.02639668187118</v>
      </c>
      <c r="H45" s="142">
        <f t="shared" si="0"/>
        <v>100.79437560944973</v>
      </c>
    </row>
    <row r="46" spans="1:8" s="3" customFormat="1" ht="22.5" customHeight="1">
      <c r="A46" s="78">
        <v>7</v>
      </c>
      <c r="B46" s="78"/>
      <c r="C46" s="161" t="s">
        <v>54</v>
      </c>
      <c r="D46" s="150">
        <f>D47+D50</f>
        <v>56233</v>
      </c>
      <c r="E46" s="150">
        <f>E47+E50</f>
        <v>350000</v>
      </c>
      <c r="F46" s="150">
        <f>F47+F50</f>
        <v>446328</v>
      </c>
      <c r="G46" s="136">
        <f>F46/D46*100</f>
        <v>793.7118773673822</v>
      </c>
      <c r="H46" s="136">
        <f t="shared" si="0"/>
        <v>127.52228571428572</v>
      </c>
    </row>
    <row r="47" spans="1:8" s="3" customFormat="1" ht="12.75">
      <c r="A47" s="78">
        <v>72</v>
      </c>
      <c r="B47" s="78"/>
      <c r="C47" s="161" t="s">
        <v>58</v>
      </c>
      <c r="D47" s="150">
        <f aca="true" t="shared" si="2" ref="D47:F48">D48</f>
        <v>56233</v>
      </c>
      <c r="E47" s="150">
        <f t="shared" si="2"/>
        <v>350000</v>
      </c>
      <c r="F47" s="150">
        <f t="shared" si="2"/>
        <v>308728</v>
      </c>
      <c r="G47" s="136">
        <f t="shared" si="1"/>
        <v>549.0157025234292</v>
      </c>
      <c r="H47" s="136">
        <f t="shared" si="0"/>
        <v>88.208</v>
      </c>
    </row>
    <row r="48" spans="1:8" s="47" customFormat="1" ht="13.5" customHeight="1">
      <c r="A48" s="78">
        <v>721</v>
      </c>
      <c r="B48" s="78"/>
      <c r="C48" s="161" t="s">
        <v>56</v>
      </c>
      <c r="D48" s="150">
        <f t="shared" si="2"/>
        <v>56233</v>
      </c>
      <c r="E48" s="150">
        <f t="shared" si="2"/>
        <v>350000</v>
      </c>
      <c r="F48" s="150">
        <f t="shared" si="2"/>
        <v>308728</v>
      </c>
      <c r="G48" s="136">
        <f>F48/D48*100</f>
        <v>549.0157025234292</v>
      </c>
      <c r="H48" s="136">
        <f t="shared" si="0"/>
        <v>88.208</v>
      </c>
    </row>
    <row r="49" spans="1:8" s="3" customFormat="1" ht="12.75">
      <c r="A49" s="34"/>
      <c r="B49" s="34">
        <v>7211</v>
      </c>
      <c r="C49" s="155" t="s">
        <v>57</v>
      </c>
      <c r="D49" s="157">
        <v>56233</v>
      </c>
      <c r="E49" s="139">
        <v>350000</v>
      </c>
      <c r="F49" s="157">
        <v>308728</v>
      </c>
      <c r="G49" s="141">
        <f t="shared" si="1"/>
        <v>549.0157025234292</v>
      </c>
      <c r="H49" s="142">
        <f t="shared" si="0"/>
        <v>88.208</v>
      </c>
    </row>
    <row r="50" spans="1:8" s="3" customFormat="1" ht="12.75">
      <c r="A50" s="78">
        <v>723</v>
      </c>
      <c r="B50" s="78"/>
      <c r="C50" s="161" t="s">
        <v>279</v>
      </c>
      <c r="D50" s="150">
        <f>D51</f>
        <v>0</v>
      </c>
      <c r="E50" s="150">
        <f>E51</f>
        <v>0</v>
      </c>
      <c r="F50" s="150">
        <f>F51</f>
        <v>137600</v>
      </c>
      <c r="G50" s="141" t="s">
        <v>200</v>
      </c>
      <c r="H50" s="136" t="s">
        <v>200</v>
      </c>
    </row>
    <row r="51" spans="1:8" s="3" customFormat="1" ht="12.75">
      <c r="A51" s="34"/>
      <c r="B51" s="34">
        <v>7231</v>
      </c>
      <c r="C51" s="155" t="s">
        <v>32</v>
      </c>
      <c r="D51" s="157"/>
      <c r="E51" s="139">
        <v>0</v>
      </c>
      <c r="F51" s="157">
        <v>137600</v>
      </c>
      <c r="G51" s="141" t="s">
        <v>200</v>
      </c>
      <c r="H51" s="142" t="e">
        <f t="shared" si="0"/>
        <v>#DIV/0!</v>
      </c>
    </row>
    <row r="52" spans="1:8" s="47" customFormat="1" ht="12.75">
      <c r="A52" s="73"/>
      <c r="B52" s="73"/>
      <c r="C52" s="161"/>
      <c r="D52" s="128"/>
      <c r="E52" s="128"/>
      <c r="F52" s="128"/>
      <c r="G52" s="128"/>
      <c r="H52" s="128"/>
    </row>
    <row r="53" spans="1:3" s="3" customFormat="1" ht="13.5" customHeight="1">
      <c r="A53" s="73"/>
      <c r="B53" s="77"/>
      <c r="C53" s="24"/>
    </row>
    <row r="54" spans="1:3" s="3" customFormat="1" ht="13.5" customHeight="1">
      <c r="A54" s="73"/>
      <c r="B54" s="77"/>
      <c r="C54" s="24"/>
    </row>
    <row r="55" spans="1:3" s="3" customFormat="1" ht="13.5" customHeight="1">
      <c r="A55" s="73"/>
      <c r="B55" s="77"/>
      <c r="C55" s="24"/>
    </row>
    <row r="56" spans="1:3" s="3" customFormat="1" ht="13.5" customHeight="1">
      <c r="A56" s="73"/>
      <c r="B56" s="77"/>
      <c r="C56" s="24"/>
    </row>
    <row r="57" spans="1:3" s="3" customFormat="1" ht="13.5" customHeight="1">
      <c r="A57" s="73"/>
      <c r="B57" s="77"/>
      <c r="C57" s="24"/>
    </row>
    <row r="58" spans="1:3" s="3" customFormat="1" ht="13.5" customHeight="1">
      <c r="A58" s="73"/>
      <c r="B58" s="77"/>
      <c r="C58" s="24"/>
    </row>
    <row r="59" spans="1:3" s="3" customFormat="1" ht="13.5" customHeight="1">
      <c r="A59" s="73"/>
      <c r="B59" s="77"/>
      <c r="C59" s="24"/>
    </row>
    <row r="60" spans="1:3" s="3" customFormat="1" ht="13.5" customHeight="1">
      <c r="A60" s="73"/>
      <c r="B60" s="77"/>
      <c r="C60" s="24"/>
    </row>
    <row r="61" spans="1:3" s="3" customFormat="1" ht="13.5" customHeight="1">
      <c r="A61" s="73"/>
      <c r="B61" s="77"/>
      <c r="C61" s="24"/>
    </row>
    <row r="62" spans="1:8" s="3" customFormat="1" ht="13.5" customHeight="1">
      <c r="A62" s="73"/>
      <c r="B62" s="77"/>
      <c r="C62" s="34"/>
      <c r="D62" s="8"/>
      <c r="E62" s="8"/>
      <c r="F62" s="8"/>
      <c r="G62" s="8"/>
      <c r="H62" s="8"/>
    </row>
    <row r="63" spans="1:8" s="8" customFormat="1" ht="27" customHeight="1">
      <c r="A63" s="73"/>
      <c r="B63" s="77"/>
      <c r="C63" s="34"/>
      <c r="D63" s="3"/>
      <c r="E63" s="3"/>
      <c r="F63" s="3"/>
      <c r="G63" s="3"/>
      <c r="H63" s="3"/>
    </row>
    <row r="64" spans="1:3" s="3" customFormat="1" ht="13.5" customHeight="1">
      <c r="A64" s="73"/>
      <c r="B64" s="77"/>
      <c r="C64" s="34"/>
    </row>
    <row r="65" spans="1:3" s="3" customFormat="1" ht="13.5" customHeight="1">
      <c r="A65" s="73"/>
      <c r="B65" s="77"/>
      <c r="C65" s="34"/>
    </row>
    <row r="66" spans="1:3" s="3" customFormat="1" ht="13.5" customHeight="1">
      <c r="A66" s="73"/>
      <c r="B66" s="77"/>
      <c r="C66" s="34"/>
    </row>
    <row r="67" spans="1:3" s="3" customFormat="1" ht="13.5" customHeight="1">
      <c r="A67" s="73"/>
      <c r="B67" s="77"/>
      <c r="C67" s="34"/>
    </row>
    <row r="68" spans="1:3" s="3" customFormat="1" ht="13.5" customHeight="1">
      <c r="A68" s="73"/>
      <c r="B68" s="77"/>
      <c r="C68" s="34"/>
    </row>
    <row r="69" spans="1:3" s="3" customFormat="1" ht="13.5" customHeight="1">
      <c r="A69" s="73"/>
      <c r="B69" s="77"/>
      <c r="C69" s="34"/>
    </row>
    <row r="70" spans="1:3" s="3" customFormat="1" ht="13.5" customHeight="1">
      <c r="A70" s="73"/>
      <c r="B70" s="77"/>
      <c r="C70" s="34"/>
    </row>
    <row r="71" spans="1:3" s="3" customFormat="1" ht="13.5" customHeight="1">
      <c r="A71" s="73"/>
      <c r="B71" s="77"/>
      <c r="C71" s="34"/>
    </row>
    <row r="72" spans="1:3" s="3" customFormat="1" ht="13.5" customHeight="1">
      <c r="A72" s="73"/>
      <c r="B72" s="77"/>
      <c r="C72" s="34"/>
    </row>
    <row r="73" spans="1:3" s="3" customFormat="1" ht="13.5" customHeight="1">
      <c r="A73" s="73"/>
      <c r="B73" s="77"/>
      <c r="C73" s="34"/>
    </row>
    <row r="74" spans="1:3" s="3" customFormat="1" ht="13.5" customHeight="1">
      <c r="A74" s="73"/>
      <c r="B74" s="77"/>
      <c r="C74" s="34"/>
    </row>
    <row r="75" spans="1:3" s="3" customFormat="1" ht="13.5" customHeight="1">
      <c r="A75" s="73"/>
      <c r="B75" s="77"/>
      <c r="C75" s="34"/>
    </row>
    <row r="76" spans="1:3" s="3" customFormat="1" ht="13.5" customHeight="1">
      <c r="A76" s="19"/>
      <c r="B76" s="88"/>
      <c r="C76" s="34"/>
    </row>
    <row r="77" spans="1:3" s="3" customFormat="1" ht="18" customHeight="1">
      <c r="A77" s="74"/>
      <c r="B77" s="80"/>
      <c r="C77" s="34"/>
    </row>
    <row r="78" spans="1:3" s="3" customFormat="1" ht="12.75">
      <c r="A78" s="74"/>
      <c r="B78" s="80"/>
      <c r="C78" s="34"/>
    </row>
    <row r="79" spans="1:3" s="3" customFormat="1" ht="12.75">
      <c r="A79" s="74"/>
      <c r="B79" s="80"/>
      <c r="C79" s="34"/>
    </row>
    <row r="80" spans="1:3" s="3" customFormat="1" ht="12.75">
      <c r="A80" s="74"/>
      <c r="B80" s="81"/>
      <c r="C80" s="34"/>
    </row>
    <row r="81" spans="1:3" s="3" customFormat="1" ht="12.75">
      <c r="A81" s="74"/>
      <c r="B81" s="81"/>
      <c r="C81" s="34"/>
    </row>
    <row r="82" spans="1:3" s="3" customFormat="1" ht="12.75">
      <c r="A82" s="74"/>
      <c r="B82" s="81"/>
      <c r="C82" s="34"/>
    </row>
    <row r="83" spans="1:3" s="3" customFormat="1" ht="12.75">
      <c r="A83" s="75"/>
      <c r="B83" s="82"/>
      <c r="C83" s="34"/>
    </row>
    <row r="84" spans="1:3" s="3" customFormat="1" ht="12.75">
      <c r="A84" s="75"/>
      <c r="B84" s="82"/>
      <c r="C84" s="34"/>
    </row>
    <row r="85" spans="1:3" s="3" customFormat="1" ht="12.75">
      <c r="A85" s="75"/>
      <c r="B85" s="81"/>
      <c r="C85" s="34"/>
    </row>
    <row r="86" spans="1:3" s="3" customFormat="1" ht="12.75">
      <c r="A86" s="75"/>
      <c r="B86" s="82"/>
      <c r="C86" s="34"/>
    </row>
    <row r="87" spans="1:3" s="3" customFormat="1" ht="12.75">
      <c r="A87" s="75"/>
      <c r="B87" s="82"/>
      <c r="C87" s="34"/>
    </row>
    <row r="88" spans="1:3" s="3" customFormat="1" ht="12.75">
      <c r="A88" s="75"/>
      <c r="B88" s="82"/>
      <c r="C88" s="34"/>
    </row>
    <row r="89" spans="1:3" s="3" customFormat="1" ht="12.75">
      <c r="A89" s="75"/>
      <c r="B89" s="82"/>
      <c r="C89" s="10"/>
    </row>
    <row r="90" spans="1:3" s="3" customFormat="1" ht="12.75">
      <c r="A90" s="75"/>
      <c r="B90" s="82"/>
      <c r="C90" s="10"/>
    </row>
    <row r="91" spans="1:3" s="3" customFormat="1" ht="12.75">
      <c r="A91" s="75"/>
      <c r="B91" s="82"/>
      <c r="C91" s="14"/>
    </row>
    <row r="92" spans="1:3" s="3" customFormat="1" ht="12.75">
      <c r="A92" s="75"/>
      <c r="B92" s="82"/>
      <c r="C92" s="10"/>
    </row>
    <row r="93" spans="1:3" s="3" customFormat="1" ht="12.75">
      <c r="A93" s="75"/>
      <c r="B93" s="82"/>
      <c r="C93" s="10"/>
    </row>
    <row r="94" spans="1:3" s="3" customFormat="1" ht="12.75">
      <c r="A94" s="75"/>
      <c r="B94" s="82"/>
      <c r="C94" s="14"/>
    </row>
    <row r="95" spans="1:3" s="3" customFormat="1" ht="12.75">
      <c r="A95" s="75"/>
      <c r="B95" s="82"/>
      <c r="C95" s="10"/>
    </row>
    <row r="96" spans="1:3" s="3" customFormat="1" ht="12.75">
      <c r="A96" s="75"/>
      <c r="B96" s="82"/>
      <c r="C96" s="10"/>
    </row>
    <row r="97" spans="1:3" s="3" customFormat="1" ht="12.75">
      <c r="A97" s="75"/>
      <c r="B97" s="82"/>
      <c r="C97" s="10"/>
    </row>
    <row r="98" spans="1:3" s="3" customFormat="1" ht="13.5" customHeight="1">
      <c r="A98" s="75"/>
      <c r="B98" s="82"/>
      <c r="C98" s="9"/>
    </row>
    <row r="99" spans="1:3" s="3" customFormat="1" ht="13.5" customHeight="1">
      <c r="A99" s="75"/>
      <c r="B99" s="82"/>
      <c r="C99" s="7"/>
    </row>
    <row r="100" spans="1:3" s="3" customFormat="1" ht="13.5" customHeight="1">
      <c r="A100" s="75"/>
      <c r="B100" s="81"/>
      <c r="C100" s="25"/>
    </row>
    <row r="101" spans="1:3" s="3" customFormat="1" ht="26.25" customHeight="1">
      <c r="A101" s="75"/>
      <c r="B101" s="82"/>
      <c r="C101" s="10"/>
    </row>
    <row r="102" spans="1:3" s="3" customFormat="1" ht="13.5" customHeight="1">
      <c r="A102" s="75"/>
      <c r="B102" s="82"/>
      <c r="C102" s="9"/>
    </row>
    <row r="103" spans="1:3" s="3" customFormat="1" ht="13.5" customHeight="1">
      <c r="A103" s="75"/>
      <c r="B103" s="82"/>
      <c r="C103" s="9"/>
    </row>
    <row r="104" spans="1:3" s="3" customFormat="1" ht="13.5" customHeight="1">
      <c r="A104" s="75"/>
      <c r="B104" s="83"/>
      <c r="C104" s="14"/>
    </row>
    <row r="105" spans="1:3" s="3" customFormat="1" ht="13.5" customHeight="1">
      <c r="A105" s="75"/>
      <c r="B105" s="84"/>
      <c r="C105" s="12"/>
    </row>
    <row r="106" spans="1:3" s="3" customFormat="1" ht="13.5" customHeight="1">
      <c r="A106" s="75"/>
      <c r="B106" s="81"/>
      <c r="C106" s="13"/>
    </row>
    <row r="107" spans="1:3" s="3" customFormat="1" ht="13.5" customHeight="1">
      <c r="A107" s="75"/>
      <c r="B107" s="82"/>
      <c r="C107" s="10"/>
    </row>
    <row r="108" spans="1:3" s="3" customFormat="1" ht="13.5" customHeight="1">
      <c r="A108" s="75"/>
      <c r="B108" s="82"/>
      <c r="C108" s="56"/>
    </row>
    <row r="109" spans="1:3" s="3" customFormat="1" ht="28.5" customHeight="1">
      <c r="A109" s="75"/>
      <c r="B109" s="82"/>
      <c r="C109" s="14"/>
    </row>
    <row r="110" spans="1:3" s="3" customFormat="1" ht="13.5" customHeight="1">
      <c r="A110" s="75"/>
      <c r="B110" s="82"/>
      <c r="C110" s="10"/>
    </row>
    <row r="111" spans="1:3" s="3" customFormat="1" ht="13.5" customHeight="1">
      <c r="A111" s="75"/>
      <c r="B111" s="82"/>
      <c r="C111" s="13"/>
    </row>
    <row r="112" spans="1:3" s="3" customFormat="1" ht="13.5" customHeight="1">
      <c r="A112" s="75"/>
      <c r="B112" s="82"/>
      <c r="C112" s="10"/>
    </row>
    <row r="113" spans="1:3" s="3" customFormat="1" ht="13.5" customHeight="1">
      <c r="A113" s="75"/>
      <c r="B113" s="82"/>
      <c r="C113" s="25"/>
    </row>
    <row r="114" spans="1:3" s="3" customFormat="1" ht="22.5" customHeight="1">
      <c r="A114" s="75"/>
      <c r="B114" s="84"/>
      <c r="C114" s="12"/>
    </row>
    <row r="115" spans="1:3" s="3" customFormat="1" ht="13.5" customHeight="1">
      <c r="A115" s="75"/>
      <c r="B115" s="84"/>
      <c r="C115" s="7"/>
    </row>
    <row r="116" spans="1:3" s="3" customFormat="1" ht="13.5" customHeight="1">
      <c r="A116" s="75"/>
      <c r="B116" s="84"/>
      <c r="C116" s="15"/>
    </row>
    <row r="117" spans="1:3" s="3" customFormat="1" ht="13.5" customHeight="1">
      <c r="A117" s="75"/>
      <c r="B117" s="81"/>
      <c r="C117" s="14"/>
    </row>
    <row r="118" spans="1:3" s="3" customFormat="1" ht="13.5" customHeight="1">
      <c r="A118" s="75"/>
      <c r="B118" s="82"/>
      <c r="C118" s="10"/>
    </row>
    <row r="119" spans="1:3" s="3" customFormat="1" ht="13.5" customHeight="1">
      <c r="A119" s="75"/>
      <c r="B119" s="82"/>
      <c r="C119" s="9"/>
    </row>
    <row r="120" spans="1:3" s="3" customFormat="1" ht="13.5" customHeight="1">
      <c r="A120" s="75"/>
      <c r="B120" s="82"/>
      <c r="C120" s="7"/>
    </row>
    <row r="121" spans="1:3" s="3" customFormat="1" ht="13.5" customHeight="1">
      <c r="A121" s="75"/>
      <c r="B121" s="81"/>
      <c r="C121" s="14"/>
    </row>
    <row r="122" spans="1:3" s="3" customFormat="1" ht="13.5" customHeight="1">
      <c r="A122" s="75"/>
      <c r="B122" s="84"/>
      <c r="C122" s="10"/>
    </row>
    <row r="123" spans="1:3" s="3" customFormat="1" ht="13.5" customHeight="1">
      <c r="A123" s="75"/>
      <c r="B123" s="84"/>
      <c r="C123" s="7"/>
    </row>
    <row r="124" spans="1:3" s="3" customFormat="1" ht="13.5" customHeight="1">
      <c r="A124" s="75"/>
      <c r="B124" s="81"/>
      <c r="C124" s="25"/>
    </row>
    <row r="125" spans="1:3" s="3" customFormat="1" ht="22.5" customHeight="1">
      <c r="A125" s="75"/>
      <c r="B125" s="82"/>
      <c r="C125" s="10"/>
    </row>
    <row r="126" spans="1:3" s="3" customFormat="1" ht="13.5" customHeight="1">
      <c r="A126" s="75"/>
      <c r="B126" s="81"/>
      <c r="C126" s="14"/>
    </row>
    <row r="127" spans="1:3" s="3" customFormat="1" ht="13.5" customHeight="1">
      <c r="A127" s="75"/>
      <c r="B127" s="82"/>
      <c r="C127" s="10"/>
    </row>
    <row r="128" spans="1:3" s="3" customFormat="1" ht="13.5" customHeight="1">
      <c r="A128" s="75"/>
      <c r="B128" s="82"/>
      <c r="C128" s="10"/>
    </row>
    <row r="129" spans="1:3" s="3" customFormat="1" ht="13.5" customHeight="1">
      <c r="A129" s="74"/>
      <c r="B129" s="80"/>
      <c r="C129" s="7"/>
    </row>
    <row r="130" spans="1:3" s="3" customFormat="1" ht="13.5" customHeight="1">
      <c r="A130" s="75"/>
      <c r="B130" s="85"/>
      <c r="C130" s="7"/>
    </row>
    <row r="131" spans="1:3" s="3" customFormat="1" ht="13.5" customHeight="1">
      <c r="A131" s="75"/>
      <c r="B131" s="85"/>
      <c r="C131" s="9"/>
    </row>
    <row r="132" spans="1:3" s="3" customFormat="1" ht="13.5" customHeight="1">
      <c r="A132" s="75"/>
      <c r="B132" s="81"/>
      <c r="C132" s="13"/>
    </row>
    <row r="133" spans="1:3" s="3" customFormat="1" ht="13.5" customHeight="1">
      <c r="A133" s="75"/>
      <c r="B133" s="82"/>
      <c r="C133" s="10"/>
    </row>
    <row r="134" spans="1:3" s="3" customFormat="1" ht="12.75">
      <c r="A134" s="75"/>
      <c r="B134" s="82"/>
      <c r="C134" s="7"/>
    </row>
    <row r="135" spans="1:3" s="3" customFormat="1" ht="12.75">
      <c r="A135" s="75"/>
      <c r="B135" s="82"/>
      <c r="C135" s="9"/>
    </row>
    <row r="136" spans="1:3" s="3" customFormat="1" ht="12.75">
      <c r="A136" s="75"/>
      <c r="B136" s="81"/>
      <c r="C136" s="14"/>
    </row>
    <row r="137" spans="1:3" s="3" customFormat="1" ht="12.75">
      <c r="A137" s="75"/>
      <c r="B137" s="82"/>
      <c r="C137" s="10"/>
    </row>
    <row r="138" spans="1:3" s="3" customFormat="1" ht="12.75">
      <c r="A138" s="75"/>
      <c r="B138" s="82"/>
      <c r="C138" s="10"/>
    </row>
    <row r="139" spans="1:3" s="3" customFormat="1" ht="12.75">
      <c r="A139" s="75"/>
      <c r="B139" s="87"/>
      <c r="C139" s="5"/>
    </row>
    <row r="140" spans="1:3" s="3" customFormat="1" ht="12.75">
      <c r="A140" s="75"/>
      <c r="B140" s="82"/>
      <c r="C140" s="10"/>
    </row>
    <row r="141" spans="1:3" s="3" customFormat="1" ht="12.75">
      <c r="A141" s="75"/>
      <c r="B141" s="82"/>
      <c r="C141" s="10"/>
    </row>
    <row r="142" spans="1:3" s="3" customFormat="1" ht="12.75">
      <c r="A142" s="75"/>
      <c r="B142" s="82"/>
      <c r="C142" s="10"/>
    </row>
    <row r="143" spans="1:3" s="3" customFormat="1" ht="12.75">
      <c r="A143" s="75"/>
      <c r="B143" s="81"/>
      <c r="C143" s="14"/>
    </row>
    <row r="144" spans="1:3" s="3" customFormat="1" ht="12.75">
      <c r="A144" s="75"/>
      <c r="B144" s="82"/>
      <c r="C144" s="10"/>
    </row>
    <row r="145" spans="1:3" s="3" customFormat="1" ht="12.75">
      <c r="A145" s="75"/>
      <c r="B145" s="81"/>
      <c r="C145" s="14"/>
    </row>
    <row r="146" spans="1:3" s="3" customFormat="1" ht="12.75">
      <c r="A146" s="75"/>
      <c r="B146" s="82"/>
      <c r="C146" s="10"/>
    </row>
    <row r="147" spans="1:3" s="3" customFormat="1" ht="12.75">
      <c r="A147" s="75"/>
      <c r="B147" s="82"/>
      <c r="C147" s="10"/>
    </row>
    <row r="148" spans="1:3" s="3" customFormat="1" ht="12.75">
      <c r="A148" s="75"/>
      <c r="B148" s="82"/>
      <c r="C148" s="10"/>
    </row>
    <row r="149" spans="1:3" s="3" customFormat="1" ht="12.75">
      <c r="A149" s="75"/>
      <c r="B149" s="82"/>
      <c r="C149" s="10"/>
    </row>
    <row r="150" spans="1:3" s="3" customFormat="1" ht="12.75">
      <c r="A150" s="11"/>
      <c r="B150" s="89"/>
      <c r="C150" s="57"/>
    </row>
    <row r="151" spans="1:3" s="3" customFormat="1" ht="28.5" customHeight="1">
      <c r="A151" s="75"/>
      <c r="B151" s="82"/>
      <c r="C151" s="9"/>
    </row>
    <row r="152" spans="1:3" s="3" customFormat="1" ht="12.75">
      <c r="A152" s="75"/>
      <c r="B152" s="86"/>
      <c r="C152" s="6"/>
    </row>
    <row r="153" spans="1:3" s="3" customFormat="1" ht="12.75">
      <c r="A153" s="75"/>
      <c r="B153" s="82"/>
      <c r="C153" s="10"/>
    </row>
    <row r="154" spans="1:3" s="3" customFormat="1" ht="12.75">
      <c r="A154" s="75"/>
      <c r="B154" s="87"/>
      <c r="C154" s="5"/>
    </row>
    <row r="155" spans="1:3" s="3" customFormat="1" ht="12.75">
      <c r="A155" s="75"/>
      <c r="B155" s="87"/>
      <c r="C155" s="5"/>
    </row>
    <row r="156" spans="1:3" s="3" customFormat="1" ht="12.75">
      <c r="A156" s="75"/>
      <c r="B156" s="82"/>
      <c r="C156" s="10"/>
    </row>
    <row r="157" spans="1:3" s="3" customFormat="1" ht="12.75">
      <c r="A157" s="75"/>
      <c r="B157" s="81"/>
      <c r="C157" s="14"/>
    </row>
    <row r="158" spans="1:3" s="3" customFormat="1" ht="12.75">
      <c r="A158" s="75"/>
      <c r="B158" s="82"/>
      <c r="C158" s="10"/>
    </row>
    <row r="159" spans="1:3" s="3" customFormat="1" ht="12.75">
      <c r="A159" s="75"/>
      <c r="B159" s="82"/>
      <c r="C159" s="10"/>
    </row>
    <row r="160" spans="1:3" s="3" customFormat="1" ht="12.75">
      <c r="A160" s="75"/>
      <c r="B160" s="81"/>
      <c r="C160" s="14"/>
    </row>
    <row r="161" spans="1:3" s="3" customFormat="1" ht="12.75">
      <c r="A161" s="75"/>
      <c r="B161" s="82"/>
      <c r="C161" s="10"/>
    </row>
    <row r="162" spans="1:3" s="3" customFormat="1" ht="12.75">
      <c r="A162" s="75"/>
      <c r="B162" s="87"/>
      <c r="C162" s="5"/>
    </row>
    <row r="163" spans="1:3" s="3" customFormat="1" ht="12.75">
      <c r="A163" s="75"/>
      <c r="B163" s="81"/>
      <c r="C163" s="6"/>
    </row>
    <row r="164" spans="1:3" s="3" customFormat="1" ht="12.75">
      <c r="A164" s="75"/>
      <c r="B164" s="84"/>
      <c r="C164" s="5"/>
    </row>
    <row r="165" spans="1:3" s="3" customFormat="1" ht="12.75">
      <c r="A165" s="75"/>
      <c r="B165" s="81"/>
      <c r="C165" s="14"/>
    </row>
    <row r="166" spans="1:3" s="3" customFormat="1" ht="12.75">
      <c r="A166" s="75"/>
      <c r="B166" s="82"/>
      <c r="C166" s="10"/>
    </row>
    <row r="167" spans="1:3" s="3" customFormat="1" ht="12.75">
      <c r="A167" s="75"/>
      <c r="B167" s="82"/>
      <c r="C167" s="9"/>
    </row>
    <row r="168" spans="1:3" s="3" customFormat="1" ht="12.75">
      <c r="A168" s="75"/>
      <c r="B168" s="84"/>
      <c r="C168" s="14"/>
    </row>
    <row r="169" spans="1:3" s="3" customFormat="1" ht="12.75">
      <c r="A169" s="75"/>
      <c r="B169" s="84"/>
      <c r="C169" s="5"/>
    </row>
    <row r="170" spans="1:3" s="3" customFormat="1" ht="12.75">
      <c r="A170" s="75"/>
      <c r="B170" s="84"/>
      <c r="C170" s="16"/>
    </row>
    <row r="171" spans="1:3" s="3" customFormat="1" ht="12.75">
      <c r="A171" s="75"/>
      <c r="B171" s="81"/>
      <c r="C171" s="13"/>
    </row>
    <row r="172" spans="1:3" s="3" customFormat="1" ht="12.75">
      <c r="A172" s="75"/>
      <c r="B172" s="82"/>
      <c r="C172" s="10"/>
    </row>
    <row r="173" spans="1:3" s="3" customFormat="1" ht="12.75">
      <c r="A173" s="75"/>
      <c r="B173" s="86"/>
      <c r="C173" s="4"/>
    </row>
    <row r="174" spans="1:3" s="3" customFormat="1" ht="12.75">
      <c r="A174" s="75"/>
      <c r="B174" s="87"/>
      <c r="C174" s="5"/>
    </row>
    <row r="175" spans="1:3" s="3" customFormat="1" ht="11.25" customHeight="1">
      <c r="A175" s="75"/>
      <c r="B175" s="87"/>
      <c r="C175" s="58"/>
    </row>
    <row r="176" spans="1:3" s="3" customFormat="1" ht="24" customHeight="1">
      <c r="A176" s="75"/>
      <c r="B176" s="87"/>
      <c r="C176" s="58"/>
    </row>
    <row r="177" spans="1:3" s="3" customFormat="1" ht="15" customHeight="1">
      <c r="A177" s="75"/>
      <c r="B177" s="86"/>
      <c r="C177" s="6"/>
    </row>
    <row r="178" spans="1:3" s="3" customFormat="1" ht="11.25" customHeight="1">
      <c r="A178" s="75"/>
      <c r="B178" s="87"/>
      <c r="C178" s="5"/>
    </row>
    <row r="179" spans="1:3" s="3" customFormat="1" ht="12.75">
      <c r="A179" s="75"/>
      <c r="B179" s="87"/>
      <c r="C179" s="1"/>
    </row>
    <row r="180" spans="1:3" s="3" customFormat="1" ht="13.5" customHeight="1">
      <c r="A180" s="75"/>
      <c r="B180" s="87"/>
      <c r="C180" s="9"/>
    </row>
    <row r="181" spans="1:3" s="3" customFormat="1" ht="12.75" customHeight="1">
      <c r="A181" s="75"/>
      <c r="B181" s="81"/>
      <c r="C181" s="13"/>
    </row>
    <row r="182" spans="1:3" s="3" customFormat="1" ht="12.75" customHeight="1">
      <c r="A182" s="75"/>
      <c r="B182" s="82"/>
      <c r="C182" s="10"/>
    </row>
    <row r="183" spans="1:3" s="3" customFormat="1" ht="12.75">
      <c r="A183" s="75"/>
      <c r="B183" s="82"/>
      <c r="C183" s="16"/>
    </row>
    <row r="184" spans="1:3" s="3" customFormat="1" ht="12.75">
      <c r="A184" s="75"/>
      <c r="B184" s="86"/>
      <c r="C184" s="6"/>
    </row>
    <row r="185" spans="1:3" s="3" customFormat="1" ht="12.75">
      <c r="A185" s="75"/>
      <c r="B185" s="87"/>
      <c r="C185" s="5"/>
    </row>
    <row r="186" spans="1:3" s="3" customFormat="1" ht="12.75">
      <c r="A186" s="75"/>
      <c r="B186" s="82"/>
      <c r="C186" s="10"/>
    </row>
    <row r="187" spans="1:3" s="3" customFormat="1" ht="15.75">
      <c r="A187" s="19"/>
      <c r="B187" s="90"/>
      <c r="C187" s="7"/>
    </row>
    <row r="188" spans="1:3" s="3" customFormat="1" ht="19.5" customHeight="1">
      <c r="A188" s="74"/>
      <c r="B188" s="80"/>
      <c r="C188" s="7"/>
    </row>
    <row r="189" spans="1:3" s="3" customFormat="1" ht="15" customHeight="1">
      <c r="A189" s="74"/>
      <c r="B189" s="80"/>
      <c r="C189" s="9"/>
    </row>
    <row r="190" spans="1:3" s="3" customFormat="1" ht="12.75">
      <c r="A190" s="75"/>
      <c r="B190" s="82"/>
      <c r="C190" s="7"/>
    </row>
    <row r="191" spans="1:3" s="3" customFormat="1" ht="12.75">
      <c r="A191" s="75"/>
      <c r="B191" s="83"/>
      <c r="C191" s="14"/>
    </row>
    <row r="192" spans="1:3" s="3" customFormat="1" ht="12.75">
      <c r="A192" s="75"/>
      <c r="B192" s="82"/>
      <c r="C192" s="9"/>
    </row>
    <row r="193" spans="1:3" s="3" customFormat="1" ht="12.75">
      <c r="A193" s="75"/>
      <c r="B193" s="82"/>
      <c r="C193" s="9"/>
    </row>
    <row r="194" spans="1:3" s="3" customFormat="1" ht="12.75">
      <c r="A194" s="75"/>
      <c r="B194" s="81"/>
      <c r="C194" s="13"/>
    </row>
    <row r="195" spans="1:3" s="3" customFormat="1" ht="12.75">
      <c r="A195" s="75"/>
      <c r="B195" s="82"/>
      <c r="C195" s="56"/>
    </row>
    <row r="196" spans="1:3" s="3" customFormat="1" ht="22.5" customHeight="1">
      <c r="A196" s="75"/>
      <c r="B196" s="82"/>
      <c r="C196" s="13"/>
    </row>
    <row r="197" spans="1:3" s="3" customFormat="1" ht="12.75">
      <c r="A197" s="75"/>
      <c r="B197" s="84"/>
      <c r="C197" s="7"/>
    </row>
    <row r="198" spans="1:3" s="3" customFormat="1" ht="12.75">
      <c r="A198" s="75"/>
      <c r="B198" s="84"/>
      <c r="C198" s="15"/>
    </row>
    <row r="199" spans="1:3" s="3" customFormat="1" ht="12.75">
      <c r="A199" s="75"/>
      <c r="B199" s="81"/>
      <c r="C199" s="14"/>
    </row>
    <row r="200" spans="1:3" s="3" customFormat="1" ht="12.75">
      <c r="A200" s="74"/>
      <c r="B200" s="80"/>
      <c r="C200" s="7"/>
    </row>
    <row r="201" spans="1:3" s="3" customFormat="1" ht="13.5" customHeight="1">
      <c r="A201" s="75"/>
      <c r="B201" s="82"/>
      <c r="C201" s="7"/>
    </row>
    <row r="202" spans="1:3" s="3" customFormat="1" ht="13.5" customHeight="1">
      <c r="A202" s="75"/>
      <c r="B202" s="82"/>
      <c r="C202" s="9"/>
    </row>
    <row r="203" spans="1:3" s="3" customFormat="1" ht="13.5" customHeight="1">
      <c r="A203" s="75"/>
      <c r="B203" s="81"/>
      <c r="C203" s="14"/>
    </row>
    <row r="204" spans="1:3" s="3" customFormat="1" ht="12.75">
      <c r="A204" s="75"/>
      <c r="B204" s="82"/>
      <c r="C204" s="9"/>
    </row>
    <row r="205" spans="1:3" s="3" customFormat="1" ht="12.75">
      <c r="A205" s="75"/>
      <c r="B205" s="86"/>
      <c r="C205" s="6"/>
    </row>
    <row r="206" spans="1:3" s="3" customFormat="1" ht="12.75">
      <c r="A206" s="75"/>
      <c r="B206" s="84"/>
      <c r="C206" s="16"/>
    </row>
    <row r="207" spans="1:3" s="3" customFormat="1" ht="12.75">
      <c r="A207" s="75"/>
      <c r="B207" s="81"/>
      <c r="C207" s="13"/>
    </row>
    <row r="208" spans="1:3" s="3" customFormat="1" ht="12.75">
      <c r="A208" s="75"/>
      <c r="B208" s="86"/>
      <c r="C208" s="17"/>
    </row>
    <row r="209" spans="1:3" s="3" customFormat="1" ht="12.75">
      <c r="A209" s="75"/>
      <c r="B209" s="87"/>
      <c r="C209" s="1"/>
    </row>
    <row r="210" spans="1:3" s="3" customFormat="1" ht="12.75">
      <c r="A210" s="75"/>
      <c r="B210" s="87"/>
      <c r="C210" s="9"/>
    </row>
    <row r="211" spans="1:3" s="3" customFormat="1" ht="12.75">
      <c r="A211" s="75"/>
      <c r="B211" s="81"/>
      <c r="C211" s="13"/>
    </row>
    <row r="212" spans="1:3" s="3" customFormat="1" ht="12.75">
      <c r="A212" s="75"/>
      <c r="B212" s="81"/>
      <c r="C212" s="13"/>
    </row>
    <row r="213" spans="1:3" s="3" customFormat="1" ht="12.75">
      <c r="A213" s="75"/>
      <c r="B213" s="82"/>
      <c r="C213" s="10"/>
    </row>
    <row r="214" spans="1:8" s="3" customFormat="1" ht="19.5">
      <c r="A214" s="319"/>
      <c r="B214" s="320"/>
      <c r="C214" s="320"/>
      <c r="D214" s="20"/>
      <c r="E214" s="20"/>
      <c r="F214" s="20"/>
      <c r="G214" s="20"/>
      <c r="H214" s="20"/>
    </row>
    <row r="215" spans="1:8" s="20" customFormat="1" ht="18" customHeight="1">
      <c r="A215" s="11"/>
      <c r="B215" s="89"/>
      <c r="C215" s="57"/>
      <c r="D215" s="3"/>
      <c r="E215" s="3"/>
      <c r="F215" s="3"/>
      <c r="G215" s="3"/>
      <c r="H215" s="3"/>
    </row>
    <row r="216" spans="1:2" s="3" customFormat="1" ht="28.5" customHeight="1">
      <c r="A216" s="75"/>
      <c r="B216" s="91"/>
    </row>
    <row r="217" spans="1:3" s="3" customFormat="1" ht="15.75">
      <c r="A217" s="76"/>
      <c r="B217" s="92"/>
      <c r="C217" s="2"/>
    </row>
    <row r="218" spans="1:3" s="3" customFormat="1" ht="12.75">
      <c r="A218" s="74"/>
      <c r="B218" s="92"/>
      <c r="C218" s="2"/>
    </row>
    <row r="219" spans="1:3" s="3" customFormat="1" ht="12.75">
      <c r="A219" s="74"/>
      <c r="B219" s="92"/>
      <c r="C219" s="2"/>
    </row>
    <row r="220" spans="1:3" s="3" customFormat="1" ht="17.25" customHeight="1">
      <c r="A220" s="74"/>
      <c r="B220" s="92"/>
      <c r="C220" s="2"/>
    </row>
    <row r="221" spans="1:3" s="3" customFormat="1" ht="13.5" customHeight="1">
      <c r="A221" s="74"/>
      <c r="B221" s="92"/>
      <c r="C221" s="2"/>
    </row>
    <row r="222" spans="1:2" s="3" customFormat="1" ht="12.75">
      <c r="A222" s="74"/>
      <c r="B222" s="91"/>
    </row>
    <row r="223" spans="1:3" s="3" customFormat="1" ht="12.75">
      <c r="A223" s="74"/>
      <c r="B223" s="92"/>
      <c r="C223" s="2"/>
    </row>
    <row r="224" spans="1:3" s="3" customFormat="1" ht="12.75">
      <c r="A224" s="74"/>
      <c r="B224" s="92"/>
      <c r="C224" s="18"/>
    </row>
    <row r="225" spans="1:3" s="3" customFormat="1" ht="12.75">
      <c r="A225" s="74"/>
      <c r="B225" s="92"/>
      <c r="C225" s="2"/>
    </row>
    <row r="226" spans="1:3" s="3" customFormat="1" ht="12.75">
      <c r="A226" s="74"/>
      <c r="B226" s="92"/>
      <c r="C226" s="56"/>
    </row>
    <row r="227" spans="1:3" s="3" customFormat="1" ht="22.5" customHeight="1">
      <c r="A227" s="75"/>
      <c r="B227" s="81"/>
      <c r="C227" s="25"/>
    </row>
    <row r="228" spans="1:2" s="3" customFormat="1" ht="22.5" customHeight="1">
      <c r="A228" s="75"/>
      <c r="B228" s="91"/>
    </row>
    <row r="229" spans="1:2" s="3" customFormat="1" ht="12.75">
      <c r="A229" s="75"/>
      <c r="B229" s="91"/>
    </row>
    <row r="230" spans="1:2" s="3" customFormat="1" ht="12.75">
      <c r="A230" s="75"/>
      <c r="B230" s="91"/>
    </row>
    <row r="231" spans="1:2" s="3" customFormat="1" ht="12.75">
      <c r="A231" s="75"/>
      <c r="B231" s="91"/>
    </row>
    <row r="232" spans="1:2" s="3" customFormat="1" ht="12.75">
      <c r="A232" s="75"/>
      <c r="B232" s="91"/>
    </row>
    <row r="233" spans="1:2" s="3" customFormat="1" ht="12.75">
      <c r="A233" s="75"/>
      <c r="B233" s="91"/>
    </row>
    <row r="234" spans="1:2" s="3" customFormat="1" ht="12.75">
      <c r="A234" s="75"/>
      <c r="B234" s="91"/>
    </row>
    <row r="235" spans="1:2" s="3" customFormat="1" ht="12.75">
      <c r="A235" s="75"/>
      <c r="B235" s="91"/>
    </row>
    <row r="236" spans="1:2" s="3" customFormat="1" ht="12.75">
      <c r="A236" s="75"/>
      <c r="B236" s="91"/>
    </row>
    <row r="237" spans="1:2" s="3" customFormat="1" ht="12.75">
      <c r="A237" s="75"/>
      <c r="B237" s="91"/>
    </row>
    <row r="238" spans="1:2" s="3" customFormat="1" ht="12.75">
      <c r="A238" s="75"/>
      <c r="B238" s="91"/>
    </row>
    <row r="239" spans="1:2" s="3" customFormat="1" ht="12.75">
      <c r="A239" s="75"/>
      <c r="B239" s="91"/>
    </row>
    <row r="240" spans="1:2" s="3" customFormat="1" ht="12.75">
      <c r="A240" s="75"/>
      <c r="B240" s="91"/>
    </row>
    <row r="241" spans="1:2" s="3" customFormat="1" ht="12.75">
      <c r="A241" s="75"/>
      <c r="B241" s="91"/>
    </row>
    <row r="242" spans="1:2" s="3" customFormat="1" ht="12.75">
      <c r="A242" s="75"/>
      <c r="B242" s="91"/>
    </row>
    <row r="243" spans="1:2" s="3" customFormat="1" ht="12.75">
      <c r="A243" s="75"/>
      <c r="B243" s="91"/>
    </row>
    <row r="244" spans="1:2" s="3" customFormat="1" ht="12.75">
      <c r="A244" s="75"/>
      <c r="B244" s="91"/>
    </row>
    <row r="245" spans="1:2" s="3" customFormat="1" ht="12.75">
      <c r="A245" s="75"/>
      <c r="B245" s="91"/>
    </row>
    <row r="246" spans="1:2" s="3" customFormat="1" ht="12.75">
      <c r="A246" s="75"/>
      <c r="B246" s="91"/>
    </row>
    <row r="247" spans="1:2" s="3" customFormat="1" ht="12.75">
      <c r="A247" s="75"/>
      <c r="B247" s="91"/>
    </row>
    <row r="248" spans="1:2" s="3" customFormat="1" ht="12.75">
      <c r="A248" s="75"/>
      <c r="B248" s="91"/>
    </row>
    <row r="249" spans="1:2" s="3" customFormat="1" ht="12.75">
      <c r="A249" s="75"/>
      <c r="B249" s="91"/>
    </row>
    <row r="250" spans="1:2" s="3" customFormat="1" ht="12.75">
      <c r="A250" s="75"/>
      <c r="B250" s="91"/>
    </row>
    <row r="251" spans="1:2" s="3" customFormat="1" ht="12.75">
      <c r="A251" s="75"/>
      <c r="B251" s="91"/>
    </row>
    <row r="252" spans="1:2" s="3" customFormat="1" ht="12.75">
      <c r="A252" s="75"/>
      <c r="B252" s="91"/>
    </row>
    <row r="253" spans="1:2" s="3" customFormat="1" ht="12.75">
      <c r="A253" s="75"/>
      <c r="B253" s="91"/>
    </row>
    <row r="254" spans="1:2" s="3" customFormat="1" ht="12.75">
      <c r="A254" s="75"/>
      <c r="B254" s="91"/>
    </row>
    <row r="255" spans="1:2" s="3" customFormat="1" ht="12.75">
      <c r="A255" s="75"/>
      <c r="B255" s="91"/>
    </row>
    <row r="256" spans="1:2" s="3" customFormat="1" ht="12.75">
      <c r="A256" s="75"/>
      <c r="B256" s="91"/>
    </row>
    <row r="257" spans="1:2" s="3" customFormat="1" ht="12.75">
      <c r="A257" s="75"/>
      <c r="B257" s="91"/>
    </row>
    <row r="258" spans="1:2" s="3" customFormat="1" ht="12.75">
      <c r="A258" s="75"/>
      <c r="B258" s="91"/>
    </row>
    <row r="259" spans="1:2" s="3" customFormat="1" ht="12.75">
      <c r="A259" s="75"/>
      <c r="B259" s="91"/>
    </row>
    <row r="260" spans="1:2" s="3" customFormat="1" ht="12.75">
      <c r="A260" s="75"/>
      <c r="B260" s="91"/>
    </row>
    <row r="261" spans="1:2" s="3" customFormat="1" ht="12.75">
      <c r="A261" s="75"/>
      <c r="B261" s="91"/>
    </row>
    <row r="262" spans="1:2" s="3" customFormat="1" ht="12.75">
      <c r="A262" s="75"/>
      <c r="B262" s="91"/>
    </row>
    <row r="263" spans="1:2" s="3" customFormat="1" ht="12.75">
      <c r="A263" s="75"/>
      <c r="B263" s="91"/>
    </row>
    <row r="264" spans="1:2" s="3" customFormat="1" ht="12.75">
      <c r="A264" s="75"/>
      <c r="B264" s="91"/>
    </row>
    <row r="265" spans="1:2" s="3" customFormat="1" ht="12.75">
      <c r="A265" s="75"/>
      <c r="B265" s="91"/>
    </row>
    <row r="266" spans="1:2" s="3" customFormat="1" ht="12.75">
      <c r="A266" s="75"/>
      <c r="B266" s="91"/>
    </row>
    <row r="267" spans="1:2" s="3" customFormat="1" ht="12.75">
      <c r="A267" s="75"/>
      <c r="B267" s="91"/>
    </row>
    <row r="268" spans="1:2" s="3" customFormat="1" ht="12.75">
      <c r="A268" s="75"/>
      <c r="B268" s="91"/>
    </row>
    <row r="269" spans="1:2" s="3" customFormat="1" ht="12.75">
      <c r="A269" s="75"/>
      <c r="B269" s="91"/>
    </row>
    <row r="270" spans="1:2" s="3" customFormat="1" ht="12.75">
      <c r="A270" s="75"/>
      <c r="B270" s="91"/>
    </row>
    <row r="271" spans="1:2" s="3" customFormat="1" ht="12.75">
      <c r="A271" s="75"/>
      <c r="B271" s="91"/>
    </row>
    <row r="272" spans="1:2" s="3" customFormat="1" ht="12.75">
      <c r="A272" s="75"/>
      <c r="B272" s="91"/>
    </row>
    <row r="273" spans="1:2" s="3" customFormat="1" ht="12.75">
      <c r="A273" s="75"/>
      <c r="B273" s="91"/>
    </row>
    <row r="274" spans="1:2" s="3" customFormat="1" ht="12.75">
      <c r="A274" s="75"/>
      <c r="B274" s="91"/>
    </row>
    <row r="275" spans="1:2" s="3" customFormat="1" ht="12.75">
      <c r="A275" s="75"/>
      <c r="B275" s="91"/>
    </row>
    <row r="276" spans="1:2" s="3" customFormat="1" ht="12.75">
      <c r="A276" s="75"/>
      <c r="B276" s="91"/>
    </row>
    <row r="277" spans="1:2" s="3" customFormat="1" ht="12.75">
      <c r="A277" s="75"/>
      <c r="B277" s="91"/>
    </row>
    <row r="278" spans="1:2" s="3" customFormat="1" ht="12.75">
      <c r="A278" s="75"/>
      <c r="B278" s="91"/>
    </row>
    <row r="279" spans="1:2" s="3" customFormat="1" ht="12.75">
      <c r="A279" s="75"/>
      <c r="B279" s="91"/>
    </row>
    <row r="280" spans="1:2" s="3" customFormat="1" ht="12.75">
      <c r="A280" s="75"/>
      <c r="B280" s="91"/>
    </row>
    <row r="281" spans="1:2" s="3" customFormat="1" ht="12.75">
      <c r="A281" s="75"/>
      <c r="B281" s="91"/>
    </row>
    <row r="282" spans="1:2" s="3" customFormat="1" ht="12.75">
      <c r="A282" s="75"/>
      <c r="B282" s="91"/>
    </row>
    <row r="283" spans="1:2" s="3" customFormat="1" ht="12.75">
      <c r="A283" s="75"/>
      <c r="B283" s="91"/>
    </row>
    <row r="284" spans="1:2" s="3" customFormat="1" ht="12.75">
      <c r="A284" s="75"/>
      <c r="B284" s="91"/>
    </row>
    <row r="285" spans="1:2" s="3" customFormat="1" ht="12.75">
      <c r="A285" s="75"/>
      <c r="B285" s="91"/>
    </row>
    <row r="286" spans="1:2" s="3" customFormat="1" ht="12.75">
      <c r="A286" s="75"/>
      <c r="B286" s="91"/>
    </row>
    <row r="287" spans="1:2" s="3" customFormat="1" ht="12.75">
      <c r="A287" s="75"/>
      <c r="B287" s="91"/>
    </row>
    <row r="288" spans="1:2" s="3" customFormat="1" ht="12.75">
      <c r="A288" s="75"/>
      <c r="B288" s="91"/>
    </row>
    <row r="289" spans="1:2" s="3" customFormat="1" ht="12.75">
      <c r="A289" s="75"/>
      <c r="B289" s="91"/>
    </row>
    <row r="290" spans="1:2" s="3" customFormat="1" ht="12.75">
      <c r="A290" s="75"/>
      <c r="B290" s="91"/>
    </row>
    <row r="291" spans="1:2" s="3" customFormat="1" ht="12.75">
      <c r="A291" s="75"/>
      <c r="B291" s="91"/>
    </row>
    <row r="292" spans="1:2" s="3" customFormat="1" ht="12.75">
      <c r="A292" s="75"/>
      <c r="B292" s="91"/>
    </row>
    <row r="293" spans="1:2" s="3" customFormat="1" ht="12.75">
      <c r="A293" s="75"/>
      <c r="B293" s="91"/>
    </row>
    <row r="294" spans="1:2" s="3" customFormat="1" ht="12.75">
      <c r="A294" s="75"/>
      <c r="B294" s="91"/>
    </row>
    <row r="295" spans="1:2" s="3" customFormat="1" ht="12.75">
      <c r="A295" s="75"/>
      <c r="B295" s="91"/>
    </row>
    <row r="296" spans="1:2" s="3" customFormat="1" ht="12.75">
      <c r="A296" s="75"/>
      <c r="B296" s="91"/>
    </row>
    <row r="297" spans="1:2" s="3" customFormat="1" ht="12.75">
      <c r="A297" s="75"/>
      <c r="B297" s="91"/>
    </row>
    <row r="298" spans="1:2" s="3" customFormat="1" ht="12.75">
      <c r="A298" s="75"/>
      <c r="B298" s="91"/>
    </row>
    <row r="299" spans="1:2" s="3" customFormat="1" ht="12.75">
      <c r="A299" s="75"/>
      <c r="B299" s="91"/>
    </row>
    <row r="300" spans="1:2" s="3" customFormat="1" ht="12.75">
      <c r="A300" s="75"/>
      <c r="B300" s="91"/>
    </row>
    <row r="301" spans="1:2" s="3" customFormat="1" ht="12.75">
      <c r="A301" s="75"/>
      <c r="B301" s="91"/>
    </row>
    <row r="302" spans="1:2" s="3" customFormat="1" ht="12.75">
      <c r="A302" s="75"/>
      <c r="B302" s="91"/>
    </row>
    <row r="303" spans="1:2" s="3" customFormat="1" ht="12.75">
      <c r="A303" s="75"/>
      <c r="B303" s="91"/>
    </row>
    <row r="304" spans="1:2" s="3" customFormat="1" ht="12.75">
      <c r="A304" s="75"/>
      <c r="B304" s="91"/>
    </row>
    <row r="305" spans="1:2" s="3" customFormat="1" ht="12.75">
      <c r="A305" s="75"/>
      <c r="B305" s="91"/>
    </row>
    <row r="306" spans="1:2" s="3" customFormat="1" ht="12.75">
      <c r="A306" s="75"/>
      <c r="B306" s="91"/>
    </row>
    <row r="307" spans="1:2" s="3" customFormat="1" ht="12.75">
      <c r="A307" s="75"/>
      <c r="B307" s="91"/>
    </row>
    <row r="308" spans="1:2" s="3" customFormat="1" ht="12.75">
      <c r="A308" s="75"/>
      <c r="B308" s="91"/>
    </row>
    <row r="309" spans="1:2" s="3" customFormat="1" ht="12.75">
      <c r="A309" s="75"/>
      <c r="B309" s="91"/>
    </row>
    <row r="310" spans="1:2" s="3" customFormat="1" ht="12.75">
      <c r="A310" s="75"/>
      <c r="B310" s="91"/>
    </row>
    <row r="311" spans="1:2" s="3" customFormat="1" ht="12.75">
      <c r="A311" s="75"/>
      <c r="B311" s="91"/>
    </row>
    <row r="312" spans="1:2" s="3" customFormat="1" ht="12.75">
      <c r="A312" s="75"/>
      <c r="B312" s="91"/>
    </row>
    <row r="313" spans="1:2" s="3" customFormat="1" ht="12.75">
      <c r="A313" s="75"/>
      <c r="B313" s="91"/>
    </row>
    <row r="314" spans="1:2" s="3" customFormat="1" ht="12.75">
      <c r="A314" s="75"/>
      <c r="B314" s="91"/>
    </row>
    <row r="315" spans="1:2" s="3" customFormat="1" ht="12.75">
      <c r="A315" s="75"/>
      <c r="B315" s="91"/>
    </row>
    <row r="316" spans="1:2" s="3" customFormat="1" ht="12.75">
      <c r="A316" s="75"/>
      <c r="B316" s="91"/>
    </row>
    <row r="317" spans="1:2" s="3" customFormat="1" ht="12.75">
      <c r="A317" s="75"/>
      <c r="B317" s="91"/>
    </row>
    <row r="318" spans="1:2" s="3" customFormat="1" ht="12.75">
      <c r="A318" s="75"/>
      <c r="B318" s="91"/>
    </row>
    <row r="319" spans="1:2" s="3" customFormat="1" ht="12.75">
      <c r="A319" s="75"/>
      <c r="B319" s="91"/>
    </row>
    <row r="320" spans="1:2" s="3" customFormat="1" ht="12.75">
      <c r="A320" s="75"/>
      <c r="B320" s="91"/>
    </row>
    <row r="321" spans="1:2" s="3" customFormat="1" ht="12.75">
      <c r="A321" s="75"/>
      <c r="B321" s="91"/>
    </row>
    <row r="322" spans="1:2" s="3" customFormat="1" ht="12.75">
      <c r="A322" s="75"/>
      <c r="B322" s="91"/>
    </row>
    <row r="323" spans="1:2" s="3" customFormat="1" ht="12.75">
      <c r="A323" s="75"/>
      <c r="B323" s="91"/>
    </row>
    <row r="324" spans="1:2" s="3" customFormat="1" ht="12.75">
      <c r="A324" s="75"/>
      <c r="B324" s="91"/>
    </row>
    <row r="325" spans="1:2" s="3" customFormat="1" ht="12.75">
      <c r="A325" s="75"/>
      <c r="B325" s="91"/>
    </row>
    <row r="326" spans="1:2" s="3" customFormat="1" ht="12.75">
      <c r="A326" s="75"/>
      <c r="B326" s="91"/>
    </row>
    <row r="327" spans="1:2" s="3" customFormat="1" ht="12.75">
      <c r="A327" s="75"/>
      <c r="B327" s="91"/>
    </row>
    <row r="328" spans="1:2" s="3" customFormat="1" ht="12.75">
      <c r="A328" s="75"/>
      <c r="B328" s="91"/>
    </row>
    <row r="329" spans="1:2" s="3" customFormat="1" ht="12.75">
      <c r="A329" s="75"/>
      <c r="B329" s="91"/>
    </row>
    <row r="330" spans="1:2" s="3" customFormat="1" ht="12.75">
      <c r="A330" s="75"/>
      <c r="B330" s="91"/>
    </row>
    <row r="331" spans="1:2" s="3" customFormat="1" ht="12.75">
      <c r="A331" s="75"/>
      <c r="B331" s="91"/>
    </row>
    <row r="332" spans="1:2" s="3" customFormat="1" ht="12.75">
      <c r="A332" s="75"/>
      <c r="B332" s="91"/>
    </row>
    <row r="333" spans="1:2" s="3" customFormat="1" ht="12.75">
      <c r="A333" s="75"/>
      <c r="B333" s="91"/>
    </row>
    <row r="334" spans="1:2" s="3" customFormat="1" ht="12.75">
      <c r="A334" s="75"/>
      <c r="B334" s="91"/>
    </row>
    <row r="335" spans="1:2" s="3" customFormat="1" ht="12.75">
      <c r="A335" s="75"/>
      <c r="B335" s="91"/>
    </row>
    <row r="336" spans="1:2" s="3" customFormat="1" ht="12.75">
      <c r="A336" s="75"/>
      <c r="B336" s="91"/>
    </row>
    <row r="337" spans="1:2" s="3" customFormat="1" ht="12.75">
      <c r="A337" s="75"/>
      <c r="B337" s="91"/>
    </row>
    <row r="338" spans="1:2" s="3" customFormat="1" ht="12.75">
      <c r="A338" s="75"/>
      <c r="B338" s="91"/>
    </row>
    <row r="339" spans="1:2" s="3" customFormat="1" ht="12.75">
      <c r="A339" s="75"/>
      <c r="B339" s="91"/>
    </row>
    <row r="340" spans="1:2" s="3" customFormat="1" ht="12.75">
      <c r="A340" s="75"/>
      <c r="B340" s="91"/>
    </row>
    <row r="341" spans="1:2" s="3" customFormat="1" ht="12.75">
      <c r="A341" s="75"/>
      <c r="B341" s="91"/>
    </row>
    <row r="342" spans="1:2" s="3" customFormat="1" ht="12.75">
      <c r="A342" s="75"/>
      <c r="B342" s="91"/>
    </row>
    <row r="343" spans="1:2" s="3" customFormat="1" ht="12.75">
      <c r="A343" s="75"/>
      <c r="B343" s="91"/>
    </row>
    <row r="344" spans="1:2" s="3" customFormat="1" ht="12.75">
      <c r="A344" s="75"/>
      <c r="B344" s="91"/>
    </row>
    <row r="345" spans="1:2" s="3" customFormat="1" ht="12.75">
      <c r="A345" s="75"/>
      <c r="B345" s="91"/>
    </row>
    <row r="346" spans="1:2" s="3" customFormat="1" ht="12.75">
      <c r="A346" s="75"/>
      <c r="B346" s="91"/>
    </row>
    <row r="347" spans="1:2" s="3" customFormat="1" ht="12.75">
      <c r="A347" s="75"/>
      <c r="B347" s="91"/>
    </row>
    <row r="348" spans="1:2" s="3" customFormat="1" ht="12.75">
      <c r="A348" s="75"/>
      <c r="B348" s="91"/>
    </row>
    <row r="349" spans="1:2" s="3" customFormat="1" ht="12.75">
      <c r="A349" s="75"/>
      <c r="B349" s="91"/>
    </row>
    <row r="350" spans="1:2" s="3" customFormat="1" ht="12.75">
      <c r="A350" s="75"/>
      <c r="B350" s="91"/>
    </row>
    <row r="351" spans="1:2" s="3" customFormat="1" ht="12.75">
      <c r="A351" s="75"/>
      <c r="B351" s="91"/>
    </row>
    <row r="352" spans="1:2" s="3" customFormat="1" ht="12.75">
      <c r="A352" s="75"/>
      <c r="B352" s="91"/>
    </row>
    <row r="353" spans="1:2" s="3" customFormat="1" ht="12.75">
      <c r="A353" s="75"/>
      <c r="B353" s="91"/>
    </row>
    <row r="354" spans="1:2" s="3" customFormat="1" ht="12.75">
      <c r="A354" s="75"/>
      <c r="B354" s="91"/>
    </row>
    <row r="355" spans="1:2" s="3" customFormat="1" ht="12.75">
      <c r="A355" s="75"/>
      <c r="B355" s="91"/>
    </row>
    <row r="356" spans="1:2" s="3" customFormat="1" ht="12.75">
      <c r="A356" s="75"/>
      <c r="B356" s="91"/>
    </row>
    <row r="357" spans="1:2" s="3" customFormat="1" ht="12.75">
      <c r="A357" s="75"/>
      <c r="B357" s="91"/>
    </row>
    <row r="358" spans="1:2" s="3" customFormat="1" ht="12.75">
      <c r="A358" s="75"/>
      <c r="B358" s="91"/>
    </row>
    <row r="359" spans="1:2" s="3" customFormat="1" ht="12.75">
      <c r="A359" s="75"/>
      <c r="B359" s="91"/>
    </row>
    <row r="360" spans="1:2" s="3" customFormat="1" ht="12.75">
      <c r="A360" s="75"/>
      <c r="B360" s="91"/>
    </row>
    <row r="361" spans="1:2" s="3" customFormat="1" ht="12.75">
      <c r="A361" s="75"/>
      <c r="B361" s="91"/>
    </row>
    <row r="362" spans="1:2" s="3" customFormat="1" ht="12.75">
      <c r="A362" s="75"/>
      <c r="B362" s="91"/>
    </row>
    <row r="363" spans="1:2" s="3" customFormat="1" ht="12.75">
      <c r="A363" s="75"/>
      <c r="B363" s="91"/>
    </row>
    <row r="364" spans="1:2" s="3" customFormat="1" ht="12.75">
      <c r="A364" s="75"/>
      <c r="B364" s="91"/>
    </row>
    <row r="365" spans="1:2" s="3" customFormat="1" ht="12.75">
      <c r="A365" s="75"/>
      <c r="B365" s="91"/>
    </row>
    <row r="366" spans="1:2" s="3" customFormat="1" ht="12.75">
      <c r="A366" s="75"/>
      <c r="B366" s="91"/>
    </row>
    <row r="367" spans="1:2" s="3" customFormat="1" ht="12.75">
      <c r="A367" s="75"/>
      <c r="B367" s="91"/>
    </row>
    <row r="368" spans="1:2" s="3" customFormat="1" ht="12.75">
      <c r="A368" s="75"/>
      <c r="B368" s="91"/>
    </row>
    <row r="369" spans="1:2" s="3" customFormat="1" ht="12.75">
      <c r="A369" s="75"/>
      <c r="B369" s="91"/>
    </row>
    <row r="370" spans="1:2" s="3" customFormat="1" ht="12.75">
      <c r="A370" s="75"/>
      <c r="B370" s="91"/>
    </row>
    <row r="371" spans="1:2" s="3" customFormat="1" ht="12.75">
      <c r="A371" s="75"/>
      <c r="B371" s="91"/>
    </row>
    <row r="372" spans="1:2" s="3" customFormat="1" ht="12.75">
      <c r="A372" s="75"/>
      <c r="B372" s="91"/>
    </row>
    <row r="373" spans="1:2" s="3" customFormat="1" ht="12.75">
      <c r="A373" s="75"/>
      <c r="B373" s="91"/>
    </row>
    <row r="374" spans="1:2" s="3" customFormat="1" ht="12.75">
      <c r="A374" s="75"/>
      <c r="B374" s="91"/>
    </row>
    <row r="375" spans="1:2" s="3" customFormat="1" ht="12.75">
      <c r="A375" s="75"/>
      <c r="B375" s="91"/>
    </row>
    <row r="376" spans="1:2" s="3" customFormat="1" ht="12.75">
      <c r="A376" s="75"/>
      <c r="B376" s="91"/>
    </row>
    <row r="377" spans="1:2" s="3" customFormat="1" ht="12.75">
      <c r="A377" s="75"/>
      <c r="B377" s="91"/>
    </row>
    <row r="378" spans="1:2" s="3" customFormat="1" ht="12.75">
      <c r="A378" s="75"/>
      <c r="B378" s="91"/>
    </row>
    <row r="379" spans="1:2" s="3" customFormat="1" ht="12.75">
      <c r="A379" s="75"/>
      <c r="B379" s="91"/>
    </row>
    <row r="380" spans="1:2" s="3" customFormat="1" ht="12.75">
      <c r="A380" s="75"/>
      <c r="B380" s="91"/>
    </row>
    <row r="381" spans="1:2" s="3" customFormat="1" ht="12.75">
      <c r="A381" s="75"/>
      <c r="B381" s="91"/>
    </row>
    <row r="382" spans="1:2" s="3" customFormat="1" ht="12.75">
      <c r="A382" s="75"/>
      <c r="B382" s="91"/>
    </row>
    <row r="383" spans="1:2" s="3" customFormat="1" ht="12.75">
      <c r="A383" s="75"/>
      <c r="B383" s="91"/>
    </row>
    <row r="384" spans="1:2" s="3" customFormat="1" ht="12.75">
      <c r="A384" s="75"/>
      <c r="B384" s="91"/>
    </row>
    <row r="385" spans="1:2" s="3" customFormat="1" ht="12.75">
      <c r="A385" s="75"/>
      <c r="B385" s="91"/>
    </row>
    <row r="386" spans="1:2" s="3" customFormat="1" ht="12.75">
      <c r="A386" s="75"/>
      <c r="B386" s="91"/>
    </row>
    <row r="387" spans="1:2" s="3" customFormat="1" ht="12.75">
      <c r="A387" s="75"/>
      <c r="B387" s="91"/>
    </row>
    <row r="388" spans="1:2" s="3" customFormat="1" ht="12.75">
      <c r="A388" s="75"/>
      <c r="B388" s="91"/>
    </row>
    <row r="389" spans="1:2" s="3" customFormat="1" ht="12.75">
      <c r="A389" s="75"/>
      <c r="B389" s="91"/>
    </row>
    <row r="390" spans="1:2" s="3" customFormat="1" ht="12.75">
      <c r="A390" s="75"/>
      <c r="B390" s="91"/>
    </row>
    <row r="391" spans="1:2" s="3" customFormat="1" ht="12.75">
      <c r="A391" s="75"/>
      <c r="B391" s="91"/>
    </row>
    <row r="392" spans="1:2" s="3" customFormat="1" ht="12.75">
      <c r="A392" s="75"/>
      <c r="B392" s="91"/>
    </row>
    <row r="393" spans="1:2" s="3" customFormat="1" ht="12.75">
      <c r="A393" s="75"/>
      <c r="B393" s="91"/>
    </row>
    <row r="394" spans="1:2" s="3" customFormat="1" ht="12.75">
      <c r="A394" s="75"/>
      <c r="B394" s="91"/>
    </row>
    <row r="395" spans="1:2" s="3" customFormat="1" ht="12.75">
      <c r="A395" s="75"/>
      <c r="B395" s="91"/>
    </row>
    <row r="396" spans="1:2" s="3" customFormat="1" ht="12.75">
      <c r="A396" s="75"/>
      <c r="B396" s="91"/>
    </row>
    <row r="397" spans="1:2" s="3" customFormat="1" ht="12.75">
      <c r="A397" s="75"/>
      <c r="B397" s="91"/>
    </row>
    <row r="398" spans="1:2" s="3" customFormat="1" ht="12.75">
      <c r="A398" s="75"/>
      <c r="B398" s="91"/>
    </row>
    <row r="399" spans="1:2" s="3" customFormat="1" ht="12.75">
      <c r="A399" s="75"/>
      <c r="B399" s="91"/>
    </row>
    <row r="400" spans="1:2" s="3" customFormat="1" ht="12.75">
      <c r="A400" s="75"/>
      <c r="B400" s="91"/>
    </row>
    <row r="401" spans="1:2" s="3" customFormat="1" ht="12.75">
      <c r="A401" s="75"/>
      <c r="B401" s="91"/>
    </row>
    <row r="402" spans="1:2" s="3" customFormat="1" ht="12.75">
      <c r="A402" s="75"/>
      <c r="B402" s="91"/>
    </row>
    <row r="403" spans="1:2" s="3" customFormat="1" ht="12.75">
      <c r="A403" s="75"/>
      <c r="B403" s="91"/>
    </row>
    <row r="404" spans="1:2" s="3" customFormat="1" ht="12.75">
      <c r="A404" s="75"/>
      <c r="B404" s="91"/>
    </row>
    <row r="405" spans="1:2" s="3" customFormat="1" ht="12.75">
      <c r="A405" s="75"/>
      <c r="B405" s="91"/>
    </row>
    <row r="406" spans="1:2" s="3" customFormat="1" ht="12.75">
      <c r="A406" s="75"/>
      <c r="B406" s="91"/>
    </row>
    <row r="407" spans="1:2" s="3" customFormat="1" ht="12.75">
      <c r="A407" s="75"/>
      <c r="B407" s="91"/>
    </row>
    <row r="408" spans="1:2" s="3" customFormat="1" ht="12.75">
      <c r="A408" s="75"/>
      <c r="B408" s="91"/>
    </row>
    <row r="409" spans="1:2" s="3" customFormat="1" ht="12.75">
      <c r="A409" s="75"/>
      <c r="B409" s="91"/>
    </row>
    <row r="410" spans="1:2" s="3" customFormat="1" ht="12.75">
      <c r="A410" s="75"/>
      <c r="B410" s="91"/>
    </row>
    <row r="411" spans="1:2" s="3" customFormat="1" ht="12.75">
      <c r="A411" s="75"/>
      <c r="B411" s="91"/>
    </row>
    <row r="412" spans="1:2" s="3" customFormat="1" ht="12.75">
      <c r="A412" s="75"/>
      <c r="B412" s="91"/>
    </row>
    <row r="413" spans="1:2" s="3" customFormat="1" ht="12.75">
      <c r="A413" s="75"/>
      <c r="B413" s="91"/>
    </row>
    <row r="414" spans="1:2" s="3" customFormat="1" ht="12.75">
      <c r="A414" s="75"/>
      <c r="B414" s="91"/>
    </row>
    <row r="415" spans="1:2" s="3" customFormat="1" ht="12.75">
      <c r="A415" s="75"/>
      <c r="B415" s="91"/>
    </row>
    <row r="416" spans="1:2" s="3" customFormat="1" ht="12.75">
      <c r="A416" s="75"/>
      <c r="B416" s="91"/>
    </row>
    <row r="417" spans="1:2" s="3" customFormat="1" ht="12.75">
      <c r="A417" s="75"/>
      <c r="B417" s="91"/>
    </row>
    <row r="418" spans="1:2" s="3" customFormat="1" ht="12.75">
      <c r="A418" s="75"/>
      <c r="B418" s="91"/>
    </row>
    <row r="419" spans="1:2" s="3" customFormat="1" ht="12.75">
      <c r="A419" s="75"/>
      <c r="B419" s="91"/>
    </row>
    <row r="420" spans="1:2" s="3" customFormat="1" ht="12.75">
      <c r="A420" s="75"/>
      <c r="B420" s="91"/>
    </row>
    <row r="421" spans="1:2" s="3" customFormat="1" ht="12.75">
      <c r="A421" s="75"/>
      <c r="B421" s="91"/>
    </row>
    <row r="422" spans="1:2" s="3" customFormat="1" ht="12.75">
      <c r="A422" s="75"/>
      <c r="B422" s="91"/>
    </row>
    <row r="423" spans="1:2" s="3" customFormat="1" ht="12.75">
      <c r="A423" s="75"/>
      <c r="B423" s="91"/>
    </row>
    <row r="424" spans="1:2" s="3" customFormat="1" ht="12.75">
      <c r="A424" s="75"/>
      <c r="B424" s="91"/>
    </row>
    <row r="425" spans="1:2" s="3" customFormat="1" ht="12.75">
      <c r="A425" s="75"/>
      <c r="B425" s="91"/>
    </row>
    <row r="426" spans="1:2" s="3" customFormat="1" ht="12.75">
      <c r="A426" s="75"/>
      <c r="B426" s="91"/>
    </row>
    <row r="427" spans="1:2" s="3" customFormat="1" ht="12.75">
      <c r="A427" s="75"/>
      <c r="B427" s="91"/>
    </row>
    <row r="428" spans="1:2" s="3" customFormat="1" ht="12.75">
      <c r="A428" s="75"/>
      <c r="B428" s="91"/>
    </row>
    <row r="429" spans="1:2" s="3" customFormat="1" ht="12.75">
      <c r="A429" s="75"/>
      <c r="B429" s="91"/>
    </row>
    <row r="430" spans="1:2" s="3" customFormat="1" ht="12.75">
      <c r="A430" s="75"/>
      <c r="B430" s="91"/>
    </row>
    <row r="431" spans="1:2" s="3" customFormat="1" ht="12.75">
      <c r="A431" s="75"/>
      <c r="B431" s="91"/>
    </row>
    <row r="432" spans="1:2" s="3" customFormat="1" ht="12.75">
      <c r="A432" s="75"/>
      <c r="B432" s="91"/>
    </row>
    <row r="433" spans="1:2" s="3" customFormat="1" ht="12.75">
      <c r="A433" s="75"/>
      <c r="B433" s="91"/>
    </row>
    <row r="434" spans="1:2" s="3" customFormat="1" ht="12.75">
      <c r="A434" s="75"/>
      <c r="B434" s="91"/>
    </row>
    <row r="435" spans="1:2" s="3" customFormat="1" ht="12.75">
      <c r="A435" s="75"/>
      <c r="B435" s="91"/>
    </row>
    <row r="436" spans="1:2" s="3" customFormat="1" ht="12.75">
      <c r="A436" s="75"/>
      <c r="B436" s="91"/>
    </row>
    <row r="437" spans="1:2" s="3" customFormat="1" ht="12.75">
      <c r="A437" s="75"/>
      <c r="B437" s="91"/>
    </row>
    <row r="438" spans="1:2" s="3" customFormat="1" ht="12.75">
      <c r="A438" s="75"/>
      <c r="B438" s="91"/>
    </row>
    <row r="439" spans="1:2" s="3" customFormat="1" ht="12.75">
      <c r="A439" s="75"/>
      <c r="B439" s="91"/>
    </row>
    <row r="440" spans="1:2" s="3" customFormat="1" ht="12.75">
      <c r="A440" s="75"/>
      <c r="B440" s="91"/>
    </row>
    <row r="441" spans="1:2" s="3" customFormat="1" ht="12.75">
      <c r="A441" s="75"/>
      <c r="B441" s="91"/>
    </row>
    <row r="442" spans="1:2" s="3" customFormat="1" ht="12.75">
      <c r="A442" s="75"/>
      <c r="B442" s="91"/>
    </row>
    <row r="443" spans="1:2" s="3" customFormat="1" ht="12.75">
      <c r="A443" s="75"/>
      <c r="B443" s="91"/>
    </row>
    <row r="444" spans="1:2" s="3" customFormat="1" ht="12.75">
      <c r="A444" s="75"/>
      <c r="B444" s="91"/>
    </row>
    <row r="445" spans="1:2" s="3" customFormat="1" ht="12.75">
      <c r="A445" s="75"/>
      <c r="B445" s="91"/>
    </row>
    <row r="446" spans="1:2" s="3" customFormat="1" ht="12.75">
      <c r="A446" s="75"/>
      <c r="B446" s="91"/>
    </row>
    <row r="447" spans="1:2" s="3" customFormat="1" ht="12.75">
      <c r="A447" s="75"/>
      <c r="B447" s="91"/>
    </row>
    <row r="448" spans="1:2" s="3" customFormat="1" ht="12.75">
      <c r="A448" s="75"/>
      <c r="B448" s="91"/>
    </row>
    <row r="449" spans="1:2" s="3" customFormat="1" ht="12.75">
      <c r="A449" s="75"/>
      <c r="B449" s="91"/>
    </row>
    <row r="450" spans="1:2" s="3" customFormat="1" ht="12.75">
      <c r="A450" s="75"/>
      <c r="B450" s="91"/>
    </row>
    <row r="451" spans="1:2" s="3" customFormat="1" ht="12.75">
      <c r="A451" s="75"/>
      <c r="B451" s="91"/>
    </row>
    <row r="452" spans="1:2" s="3" customFormat="1" ht="12.75">
      <c r="A452" s="75"/>
      <c r="B452" s="91"/>
    </row>
    <row r="453" spans="1:2" s="3" customFormat="1" ht="12.75">
      <c r="A453" s="75"/>
      <c r="B453" s="91"/>
    </row>
    <row r="454" spans="1:8" s="3" customFormat="1" ht="12.75">
      <c r="A454" s="75"/>
      <c r="B454" s="93"/>
      <c r="C454"/>
      <c r="D454"/>
      <c r="E454"/>
      <c r="F454"/>
      <c r="G454"/>
      <c r="H454"/>
    </row>
  </sheetData>
  <sheetProtection/>
  <mergeCells count="5">
    <mergeCell ref="A214:C214"/>
    <mergeCell ref="A3:C3"/>
    <mergeCell ref="A4:C4"/>
    <mergeCell ref="A1:H1"/>
    <mergeCell ref="A2:H2"/>
  </mergeCells>
  <printOptions horizontalCentered="1"/>
  <pageMargins left="0.1968503937007874" right="0.1968503937007874" top="0.6299212598425197" bottom="0.6299212598425197" header="0.5118110236220472" footer="0.5118110236220472"/>
  <pageSetup firstPageNumber="738" useFirstPageNumber="1" fitToHeight="0" fitToWidth="0" horizontalDpi="600" verticalDpi="600" orientation="portrait" paperSize="9" scale="86" r:id="rId1"/>
  <headerFooter alignWithMargins="0">
    <oddFooter>&amp;C&amp;P</oddFooter>
  </headerFooter>
  <rowBreaks count="2" manualBreakCount="2">
    <brk id="148" max="9" man="1"/>
    <brk id="212" max="9" man="1"/>
  </rowBreaks>
  <ignoredErrors>
    <ignoredError sqref="H10:H11 H51 H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3"/>
  <sheetViews>
    <sheetView zoomScaleSheetLayoutView="100" zoomScalePageLayoutView="0" workbookViewId="0" topLeftCell="A1">
      <selection activeCell="D2" sqref="D2:H2"/>
    </sheetView>
  </sheetViews>
  <sheetFormatPr defaultColWidth="11.421875" defaultRowHeight="12.75"/>
  <cols>
    <col min="1" max="1" width="4.00390625" style="60" bestFit="1" customWidth="1"/>
    <col min="2" max="2" width="4.421875" style="61" bestFit="1" customWidth="1"/>
    <col min="3" max="3" width="49.28125" style="0" customWidth="1"/>
    <col min="4" max="6" width="12.28125" style="0" bestFit="1" customWidth="1"/>
    <col min="7" max="8" width="8.00390625" style="0" customWidth="1"/>
  </cols>
  <sheetData>
    <row r="1" spans="1:8" s="3" customFormat="1" ht="29.25" customHeight="1">
      <c r="A1" s="327" t="s">
        <v>134</v>
      </c>
      <c r="B1" s="327"/>
      <c r="C1" s="327"/>
      <c r="D1" s="328"/>
      <c r="E1" s="328"/>
      <c r="F1" s="328"/>
      <c r="G1" s="328"/>
      <c r="H1" s="329"/>
    </row>
    <row r="2" spans="1:8" s="3" customFormat="1" ht="27" customHeight="1">
      <c r="A2" s="325" t="s">
        <v>212</v>
      </c>
      <c r="B2" s="325"/>
      <c r="C2" s="325"/>
      <c r="D2" s="111" t="s">
        <v>268</v>
      </c>
      <c r="E2" s="68" t="s">
        <v>273</v>
      </c>
      <c r="F2" s="111" t="s">
        <v>274</v>
      </c>
      <c r="G2" s="70" t="s">
        <v>213</v>
      </c>
      <c r="H2" s="70" t="s">
        <v>213</v>
      </c>
    </row>
    <row r="3" spans="1:8" s="3" customFormat="1" ht="12.75" customHeight="1">
      <c r="A3" s="326">
        <v>1</v>
      </c>
      <c r="B3" s="326"/>
      <c r="C3" s="326"/>
      <c r="D3" s="100">
        <v>2</v>
      </c>
      <c r="E3" s="100">
        <v>3</v>
      </c>
      <c r="F3" s="100">
        <v>4</v>
      </c>
      <c r="G3" s="101" t="s">
        <v>214</v>
      </c>
      <c r="H3" s="101" t="s">
        <v>215</v>
      </c>
    </row>
    <row r="4" spans="1:8" s="3" customFormat="1" ht="21.75" customHeight="1">
      <c r="A4" s="162">
        <v>3</v>
      </c>
      <c r="B4" s="163"/>
      <c r="C4" s="164" t="s">
        <v>59</v>
      </c>
      <c r="D4" s="165">
        <f>D5+D16+D48+D57+D60+D70</f>
        <v>2139824575</v>
      </c>
      <c r="E4" s="165">
        <f>E5+E16+E48+E57+E60+E70</f>
        <v>2370038152</v>
      </c>
      <c r="F4" s="165">
        <f>F5+F16+F48+F57+F60+F70</f>
        <v>2341910061</v>
      </c>
      <c r="G4" s="166">
        <f aca="true" t="shared" si="0" ref="G4:G39">F4/D4*100</f>
        <v>109.4440211763621</v>
      </c>
      <c r="H4" s="166">
        <f>F4/E4*100</f>
        <v>98.81317982260059</v>
      </c>
    </row>
    <row r="5" spans="1:8" s="3" customFormat="1" ht="13.5" customHeight="1">
      <c r="A5" s="158">
        <v>31</v>
      </c>
      <c r="B5" s="79"/>
      <c r="C5" s="79" t="s">
        <v>60</v>
      </c>
      <c r="D5" s="167">
        <f>D6+D11+D13</f>
        <v>157666514</v>
      </c>
      <c r="E5" s="167">
        <f>E6+E11+E13</f>
        <v>172032500</v>
      </c>
      <c r="F5" s="167">
        <f>F6+F11+F13</f>
        <v>170835322</v>
      </c>
      <c r="G5" s="168">
        <f t="shared" si="0"/>
        <v>108.35231760118702</v>
      </c>
      <c r="H5" s="168">
        <f aca="true" t="shared" si="1" ref="H5:H39">F5/E5*100</f>
        <v>99.30409777222327</v>
      </c>
    </row>
    <row r="6" spans="1:8" s="3" customFormat="1" ht="12.75">
      <c r="A6" s="158">
        <v>311</v>
      </c>
      <c r="B6" s="79"/>
      <c r="C6" s="169" t="s">
        <v>159</v>
      </c>
      <c r="D6" s="167">
        <f>SUM(D7:D10)</f>
        <v>131423373</v>
      </c>
      <c r="E6" s="167">
        <f>SUM(E7:E10)</f>
        <v>142177500</v>
      </c>
      <c r="F6" s="167">
        <f>SUM(F7:F10)</f>
        <v>142684158</v>
      </c>
      <c r="G6" s="168">
        <f t="shared" si="0"/>
        <v>108.56832749224903</v>
      </c>
      <c r="H6" s="168">
        <f t="shared" si="1"/>
        <v>100.35635596349633</v>
      </c>
    </row>
    <row r="7" spans="1:8" s="3" customFormat="1" ht="12.75">
      <c r="A7" s="75"/>
      <c r="B7" s="170">
        <v>3111</v>
      </c>
      <c r="C7" s="170" t="s">
        <v>61</v>
      </c>
      <c r="D7" s="171">
        <v>129994992</v>
      </c>
      <c r="E7" s="172">
        <v>140787500</v>
      </c>
      <c r="F7" s="171">
        <v>141218437</v>
      </c>
      <c r="G7" s="173">
        <f>F7/D7*100</f>
        <v>108.6337518294551</v>
      </c>
      <c r="H7" s="174">
        <f t="shared" si="1"/>
        <v>100.30609038444464</v>
      </c>
    </row>
    <row r="8" spans="1:8" s="3" customFormat="1" ht="12.75">
      <c r="A8" s="75"/>
      <c r="B8" s="175">
        <v>3112</v>
      </c>
      <c r="C8" s="176" t="s">
        <v>231</v>
      </c>
      <c r="D8" s="171">
        <v>167461</v>
      </c>
      <c r="E8" s="172">
        <v>170000</v>
      </c>
      <c r="F8" s="171">
        <v>164559</v>
      </c>
      <c r="G8" s="173">
        <f>F8/D8*100</f>
        <v>98.26705919587248</v>
      </c>
      <c r="H8" s="174"/>
    </row>
    <row r="9" spans="1:8" s="3" customFormat="1" ht="12.75">
      <c r="A9" s="75"/>
      <c r="B9" s="170">
        <v>3113</v>
      </c>
      <c r="C9" s="170" t="s">
        <v>62</v>
      </c>
      <c r="D9" s="171">
        <v>815920</v>
      </c>
      <c r="E9" s="172">
        <v>780000</v>
      </c>
      <c r="F9" s="171">
        <v>857662</v>
      </c>
      <c r="G9" s="173">
        <f t="shared" si="0"/>
        <v>105.11594273948425</v>
      </c>
      <c r="H9" s="174">
        <f t="shared" si="1"/>
        <v>109.95666666666666</v>
      </c>
    </row>
    <row r="10" spans="1:8" s="3" customFormat="1" ht="12.75">
      <c r="A10" s="75"/>
      <c r="B10" s="170">
        <v>3114</v>
      </c>
      <c r="C10" s="170" t="s">
        <v>63</v>
      </c>
      <c r="D10" s="171">
        <v>445000</v>
      </c>
      <c r="E10" s="172">
        <v>440000</v>
      </c>
      <c r="F10" s="171">
        <v>443500</v>
      </c>
      <c r="G10" s="173">
        <f t="shared" si="0"/>
        <v>99.6629213483146</v>
      </c>
      <c r="H10" s="174">
        <f t="shared" si="1"/>
        <v>100.79545454545456</v>
      </c>
    </row>
    <row r="11" spans="1:8" s="3" customFormat="1" ht="12.75">
      <c r="A11" s="158">
        <v>312</v>
      </c>
      <c r="B11" s="15"/>
      <c r="C11" s="15" t="s">
        <v>64</v>
      </c>
      <c r="D11" s="167">
        <f>D12</f>
        <v>3808768</v>
      </c>
      <c r="E11" s="167">
        <f>E12</f>
        <v>6555000</v>
      </c>
      <c r="F11" s="167">
        <f>F12</f>
        <v>4794569</v>
      </c>
      <c r="G11" s="168">
        <f t="shared" si="0"/>
        <v>125.88241132040596</v>
      </c>
      <c r="H11" s="168">
        <f t="shared" si="1"/>
        <v>73.14369183829137</v>
      </c>
    </row>
    <row r="12" spans="1:8" s="3" customFormat="1" ht="12.75">
      <c r="A12" s="75"/>
      <c r="B12" s="170">
        <v>3121</v>
      </c>
      <c r="C12" s="170" t="s">
        <v>64</v>
      </c>
      <c r="D12" s="177">
        <v>3808768</v>
      </c>
      <c r="E12" s="178">
        <v>6555000</v>
      </c>
      <c r="F12" s="177">
        <v>4794569</v>
      </c>
      <c r="G12" s="173">
        <f t="shared" si="0"/>
        <v>125.88241132040596</v>
      </c>
      <c r="H12" s="174">
        <f t="shared" si="1"/>
        <v>73.14369183829137</v>
      </c>
    </row>
    <row r="13" spans="1:8" s="3" customFormat="1" ht="12.75">
      <c r="A13" s="158">
        <v>313</v>
      </c>
      <c r="B13" s="15"/>
      <c r="C13" s="15" t="s">
        <v>65</v>
      </c>
      <c r="D13" s="167">
        <f>D14+D15</f>
        <v>22434373</v>
      </c>
      <c r="E13" s="167">
        <f>E14+E15</f>
        <v>23300000</v>
      </c>
      <c r="F13" s="167">
        <f>F14+F15</f>
        <v>23356595</v>
      </c>
      <c r="G13" s="168">
        <f t="shared" si="0"/>
        <v>104.11075451050047</v>
      </c>
      <c r="H13" s="168">
        <f t="shared" si="1"/>
        <v>100.24289699570816</v>
      </c>
    </row>
    <row r="14" spans="1:8" s="3" customFormat="1" ht="12.75">
      <c r="A14" s="75"/>
      <c r="B14" s="170">
        <v>3132</v>
      </c>
      <c r="C14" s="170" t="s">
        <v>157</v>
      </c>
      <c r="D14" s="177">
        <v>20217053</v>
      </c>
      <c r="E14" s="178">
        <v>23299000</v>
      </c>
      <c r="F14" s="177">
        <v>23356475</v>
      </c>
      <c r="G14" s="173">
        <f t="shared" si="0"/>
        <v>115.52858371593527</v>
      </c>
      <c r="H14" s="174">
        <f t="shared" si="1"/>
        <v>100.24668440705608</v>
      </c>
    </row>
    <row r="15" spans="1:8" s="3" customFormat="1" ht="12.75">
      <c r="A15" s="75"/>
      <c r="B15" s="170">
        <v>3133</v>
      </c>
      <c r="C15" s="170" t="s">
        <v>180</v>
      </c>
      <c r="D15" s="177">
        <v>2217320</v>
      </c>
      <c r="E15" s="178">
        <v>1000</v>
      </c>
      <c r="F15" s="177">
        <v>120</v>
      </c>
      <c r="G15" s="173">
        <f t="shared" si="0"/>
        <v>0.005411938736853499</v>
      </c>
      <c r="H15" s="174">
        <f t="shared" si="1"/>
        <v>12</v>
      </c>
    </row>
    <row r="16" spans="1:8" s="3" customFormat="1" ht="13.5" customHeight="1">
      <c r="A16" s="74">
        <v>32</v>
      </c>
      <c r="B16" s="15"/>
      <c r="C16" s="9" t="s">
        <v>2</v>
      </c>
      <c r="D16" s="167">
        <f>D17+D21+D28+D40+D38</f>
        <v>1071344571</v>
      </c>
      <c r="E16" s="167">
        <f>E17+E21+E28+E40+E38</f>
        <v>998858268</v>
      </c>
      <c r="F16" s="167">
        <f>F17+F21+F28+F40+F38</f>
        <v>985582602</v>
      </c>
      <c r="G16" s="168">
        <f t="shared" si="0"/>
        <v>91.99492195867953</v>
      </c>
      <c r="H16" s="168">
        <f t="shared" si="1"/>
        <v>98.67091594220052</v>
      </c>
    </row>
    <row r="17" spans="1:8" s="3" customFormat="1" ht="12.75">
      <c r="A17" s="74">
        <v>321</v>
      </c>
      <c r="B17" s="15"/>
      <c r="C17" s="9" t="s">
        <v>6</v>
      </c>
      <c r="D17" s="167">
        <f>D18+D19+D20</f>
        <v>8371173</v>
      </c>
      <c r="E17" s="167">
        <f>E18+E19+E20</f>
        <v>10668000</v>
      </c>
      <c r="F17" s="167">
        <f>F18+F19+F20</f>
        <v>9184255</v>
      </c>
      <c r="G17" s="168">
        <f t="shared" si="0"/>
        <v>109.71288014236475</v>
      </c>
      <c r="H17" s="168">
        <f t="shared" si="1"/>
        <v>86.09162917135357</v>
      </c>
    </row>
    <row r="18" spans="1:8" s="3" customFormat="1" ht="12.75">
      <c r="A18" s="74"/>
      <c r="B18" s="170">
        <v>3211</v>
      </c>
      <c r="C18" s="179" t="s">
        <v>66</v>
      </c>
      <c r="D18" s="177">
        <v>2115184</v>
      </c>
      <c r="E18" s="178">
        <v>2570000</v>
      </c>
      <c r="F18" s="177">
        <v>2451440</v>
      </c>
      <c r="G18" s="173">
        <f t="shared" si="0"/>
        <v>115.89724581880347</v>
      </c>
      <c r="H18" s="174">
        <f t="shared" si="1"/>
        <v>95.38677042801557</v>
      </c>
    </row>
    <row r="19" spans="1:8" s="3" customFormat="1" ht="12.75">
      <c r="A19" s="74"/>
      <c r="B19" s="170">
        <v>3212</v>
      </c>
      <c r="C19" s="179" t="s">
        <v>67</v>
      </c>
      <c r="D19" s="177">
        <v>5093711</v>
      </c>
      <c r="E19" s="178">
        <v>6760000</v>
      </c>
      <c r="F19" s="177">
        <v>5471153</v>
      </c>
      <c r="G19" s="173">
        <f t="shared" si="0"/>
        <v>107.40996102841326</v>
      </c>
      <c r="H19" s="174">
        <f t="shared" si="1"/>
        <v>80.93421597633136</v>
      </c>
    </row>
    <row r="20" spans="1:8" s="3" customFormat="1" ht="12.75">
      <c r="A20" s="74"/>
      <c r="B20" s="14" t="s">
        <v>4</v>
      </c>
      <c r="C20" s="13" t="s">
        <v>5</v>
      </c>
      <c r="D20" s="177">
        <v>1162278</v>
      </c>
      <c r="E20" s="178">
        <v>1338000</v>
      </c>
      <c r="F20" s="177">
        <v>1261662</v>
      </c>
      <c r="G20" s="173">
        <f t="shared" si="0"/>
        <v>108.5507942161858</v>
      </c>
      <c r="H20" s="174">
        <f t="shared" si="1"/>
        <v>94.29461883408071</v>
      </c>
    </row>
    <row r="21" spans="1:8" s="3" customFormat="1" ht="12.75">
      <c r="A21" s="74">
        <v>322</v>
      </c>
      <c r="B21" s="14"/>
      <c r="C21" s="7" t="s">
        <v>68</v>
      </c>
      <c r="D21" s="167">
        <f>SUM(D22:D27)</f>
        <v>19754096</v>
      </c>
      <c r="E21" s="167">
        <f>SUM(E22:E27)</f>
        <v>24422000</v>
      </c>
      <c r="F21" s="167">
        <f>SUM(F22:F27)</f>
        <v>19143878</v>
      </c>
      <c r="G21" s="168">
        <f>F21/D21*100</f>
        <v>96.91092925740566</v>
      </c>
      <c r="H21" s="168">
        <f t="shared" si="1"/>
        <v>78.38783883383834</v>
      </c>
    </row>
    <row r="22" spans="1:9" s="3" customFormat="1" ht="12.75">
      <c r="A22" s="74"/>
      <c r="B22" s="14">
        <v>3221</v>
      </c>
      <c r="C22" s="170" t="s">
        <v>69</v>
      </c>
      <c r="D22" s="177">
        <v>4922461</v>
      </c>
      <c r="E22" s="178">
        <v>6100000</v>
      </c>
      <c r="F22" s="177">
        <v>5701801</v>
      </c>
      <c r="G22" s="173">
        <f t="shared" si="0"/>
        <v>115.83232452222578</v>
      </c>
      <c r="H22" s="174">
        <f t="shared" si="1"/>
        <v>93.47214754098361</v>
      </c>
      <c r="I22" s="47"/>
    </row>
    <row r="23" spans="1:9" s="3" customFormat="1" ht="12.75">
      <c r="A23" s="74"/>
      <c r="B23" s="14">
        <v>3222</v>
      </c>
      <c r="C23" s="170" t="s">
        <v>70</v>
      </c>
      <c r="D23" s="171">
        <v>734292</v>
      </c>
      <c r="E23" s="178">
        <v>1400000</v>
      </c>
      <c r="F23" s="171">
        <v>567054</v>
      </c>
      <c r="G23" s="173">
        <f t="shared" si="0"/>
        <v>77.2245918517429</v>
      </c>
      <c r="H23" s="174">
        <f t="shared" si="1"/>
        <v>40.50385714285714</v>
      </c>
      <c r="I23" s="47"/>
    </row>
    <row r="24" spans="1:9" s="3" customFormat="1" ht="12.75">
      <c r="A24" s="74"/>
      <c r="B24" s="14">
        <v>3223</v>
      </c>
      <c r="C24" s="170" t="s">
        <v>71</v>
      </c>
      <c r="D24" s="177">
        <v>13004947</v>
      </c>
      <c r="E24" s="178">
        <v>15000000</v>
      </c>
      <c r="F24" s="177">
        <v>12548958</v>
      </c>
      <c r="G24" s="173">
        <f t="shared" si="0"/>
        <v>96.49372657958544</v>
      </c>
      <c r="H24" s="174">
        <f t="shared" si="1"/>
        <v>83.65972000000001</v>
      </c>
      <c r="I24" s="47"/>
    </row>
    <row r="25" spans="1:9" s="3" customFormat="1" ht="12.75">
      <c r="A25" s="74"/>
      <c r="B25" s="14">
        <v>3224</v>
      </c>
      <c r="C25" s="14" t="s">
        <v>7</v>
      </c>
      <c r="D25" s="177">
        <v>750205</v>
      </c>
      <c r="E25" s="178">
        <v>1200000</v>
      </c>
      <c r="F25" s="177">
        <v>174327</v>
      </c>
      <c r="G25" s="173">
        <f t="shared" si="0"/>
        <v>23.237248485413986</v>
      </c>
      <c r="H25" s="174">
        <f t="shared" si="1"/>
        <v>14.52725</v>
      </c>
      <c r="I25" s="47"/>
    </row>
    <row r="26" spans="1:9" s="3" customFormat="1" ht="12.75">
      <c r="A26" s="75"/>
      <c r="B26" s="14" t="s">
        <v>8</v>
      </c>
      <c r="C26" s="14" t="s">
        <v>9</v>
      </c>
      <c r="D26" s="180">
        <v>117632</v>
      </c>
      <c r="E26" s="181">
        <v>462000</v>
      </c>
      <c r="F26" s="180">
        <v>103050</v>
      </c>
      <c r="G26" s="173">
        <f t="shared" si="0"/>
        <v>87.60371327529923</v>
      </c>
      <c r="H26" s="174">
        <f t="shared" si="1"/>
        <v>22.305194805194805</v>
      </c>
      <c r="I26" s="47"/>
    </row>
    <row r="27" spans="1:9" s="3" customFormat="1" ht="12.75">
      <c r="A27" s="75"/>
      <c r="B27" s="14">
        <v>3227</v>
      </c>
      <c r="C27" s="14" t="s">
        <v>199</v>
      </c>
      <c r="D27" s="171">
        <v>224559</v>
      </c>
      <c r="E27" s="178">
        <v>260000</v>
      </c>
      <c r="F27" s="171">
        <v>48688</v>
      </c>
      <c r="G27" s="173">
        <f t="shared" si="0"/>
        <v>21.681607060950576</v>
      </c>
      <c r="H27" s="174">
        <f t="shared" si="1"/>
        <v>18.726153846153846</v>
      </c>
      <c r="I27" s="47"/>
    </row>
    <row r="28" spans="1:8" s="3" customFormat="1" ht="12.75">
      <c r="A28" s="74">
        <v>323</v>
      </c>
      <c r="B28" s="182"/>
      <c r="C28" s="7" t="s">
        <v>10</v>
      </c>
      <c r="D28" s="167">
        <f>SUM(D29:D37)</f>
        <v>1037735295</v>
      </c>
      <c r="E28" s="167">
        <f>SUM(E29:E37)</f>
        <v>954532918</v>
      </c>
      <c r="F28" s="167">
        <f>SUM(F29:F37)</f>
        <v>950369644</v>
      </c>
      <c r="G28" s="168">
        <f>F28/D28*100</f>
        <v>91.58112368144904</v>
      </c>
      <c r="H28" s="168">
        <f>F28/E28*100</f>
        <v>99.56384175741962</v>
      </c>
    </row>
    <row r="29" spans="1:8" s="3" customFormat="1" ht="12.75">
      <c r="A29" s="74"/>
      <c r="B29" s="183">
        <v>3231</v>
      </c>
      <c r="C29" s="170" t="s">
        <v>72</v>
      </c>
      <c r="D29" s="177">
        <v>28418428</v>
      </c>
      <c r="E29" s="178">
        <v>18250000</v>
      </c>
      <c r="F29" s="177">
        <v>16270061</v>
      </c>
      <c r="G29" s="173">
        <f t="shared" si="0"/>
        <v>57.25179802345154</v>
      </c>
      <c r="H29" s="174">
        <f t="shared" si="1"/>
        <v>89.1510191780822</v>
      </c>
    </row>
    <row r="30" spans="1:8" s="3" customFormat="1" ht="12.75">
      <c r="A30" s="74"/>
      <c r="B30" s="183">
        <v>3232</v>
      </c>
      <c r="C30" s="170" t="s">
        <v>11</v>
      </c>
      <c r="D30" s="177">
        <v>803148229</v>
      </c>
      <c r="E30" s="178">
        <v>723833500</v>
      </c>
      <c r="F30" s="177">
        <v>727374771</v>
      </c>
      <c r="G30" s="173">
        <f t="shared" si="0"/>
        <v>90.56544542290213</v>
      </c>
      <c r="H30" s="174">
        <f t="shared" si="1"/>
        <v>100.48923834003263</v>
      </c>
    </row>
    <row r="31" spans="1:8" s="3" customFormat="1" ht="12.75">
      <c r="A31" s="75"/>
      <c r="B31" s="183">
        <v>3233</v>
      </c>
      <c r="C31" s="179" t="s">
        <v>73</v>
      </c>
      <c r="D31" s="177">
        <v>312750</v>
      </c>
      <c r="E31" s="178">
        <v>500000</v>
      </c>
      <c r="F31" s="177">
        <v>306208</v>
      </c>
      <c r="G31" s="173">
        <f t="shared" si="0"/>
        <v>97.90823341326939</v>
      </c>
      <c r="H31" s="174">
        <f t="shared" si="1"/>
        <v>61.2416</v>
      </c>
    </row>
    <row r="32" spans="1:8" s="3" customFormat="1" ht="12.75">
      <c r="A32" s="75"/>
      <c r="B32" s="183">
        <v>3234</v>
      </c>
      <c r="C32" s="179" t="s">
        <v>74</v>
      </c>
      <c r="D32" s="177">
        <v>808231</v>
      </c>
      <c r="E32" s="178">
        <v>1250000</v>
      </c>
      <c r="F32" s="177">
        <v>798020</v>
      </c>
      <c r="G32" s="173">
        <f t="shared" si="0"/>
        <v>98.73662356430279</v>
      </c>
      <c r="H32" s="174">
        <f t="shared" si="1"/>
        <v>63.8416</v>
      </c>
    </row>
    <row r="33" spans="1:8" s="3" customFormat="1" ht="12.75">
      <c r="A33" s="75"/>
      <c r="B33" s="183">
        <v>3235</v>
      </c>
      <c r="C33" s="179" t="s">
        <v>75</v>
      </c>
      <c r="D33" s="177">
        <v>8077633</v>
      </c>
      <c r="E33" s="178">
        <v>8800000</v>
      </c>
      <c r="F33" s="177">
        <v>7595267</v>
      </c>
      <c r="G33" s="173">
        <f t="shared" si="0"/>
        <v>94.02837440126333</v>
      </c>
      <c r="H33" s="174">
        <f t="shared" si="1"/>
        <v>86.30985227272727</v>
      </c>
    </row>
    <row r="34" spans="1:8" s="3" customFormat="1" ht="12.75">
      <c r="A34" s="75"/>
      <c r="B34" s="183">
        <v>3236</v>
      </c>
      <c r="C34" s="179" t="s">
        <v>222</v>
      </c>
      <c r="D34" s="177">
        <v>347438</v>
      </c>
      <c r="E34" s="178">
        <v>800000</v>
      </c>
      <c r="F34" s="177">
        <v>228055</v>
      </c>
      <c r="G34" s="173">
        <f t="shared" si="0"/>
        <v>65.63904926922214</v>
      </c>
      <c r="H34" s="174">
        <f t="shared" si="1"/>
        <v>28.506874999999997</v>
      </c>
    </row>
    <row r="35" spans="1:8" s="3" customFormat="1" ht="12.75">
      <c r="A35" s="75"/>
      <c r="B35" s="183">
        <v>3237</v>
      </c>
      <c r="C35" s="14" t="s">
        <v>12</v>
      </c>
      <c r="D35" s="177">
        <v>8347539</v>
      </c>
      <c r="E35" s="178">
        <v>9280000</v>
      </c>
      <c r="F35" s="177">
        <v>6335203</v>
      </c>
      <c r="G35" s="173">
        <f>F35/D35*100</f>
        <v>75.89306261402314</v>
      </c>
      <c r="H35" s="174">
        <f t="shared" si="1"/>
        <v>68.26727370689655</v>
      </c>
    </row>
    <row r="36" spans="1:8" s="3" customFormat="1" ht="12.75">
      <c r="A36" s="75"/>
      <c r="B36" s="184">
        <v>3238</v>
      </c>
      <c r="C36" s="185" t="s">
        <v>232</v>
      </c>
      <c r="D36" s="177">
        <v>7771934</v>
      </c>
      <c r="E36" s="178">
        <v>8500000</v>
      </c>
      <c r="F36" s="177">
        <v>8466633</v>
      </c>
      <c r="G36" s="173">
        <f>F36/D36*100</f>
        <v>108.93856020908052</v>
      </c>
      <c r="H36" s="174"/>
    </row>
    <row r="37" spans="1:8" s="3" customFormat="1" ht="13.5" customHeight="1">
      <c r="A37" s="75"/>
      <c r="B37" s="183">
        <v>3239</v>
      </c>
      <c r="C37" s="14" t="s">
        <v>76</v>
      </c>
      <c r="D37" s="177">
        <v>180503113</v>
      </c>
      <c r="E37" s="178">
        <v>183319418</v>
      </c>
      <c r="F37" s="177">
        <v>182995426</v>
      </c>
      <c r="G37" s="173">
        <f t="shared" si="0"/>
        <v>101.38075901217283</v>
      </c>
      <c r="H37" s="174">
        <f t="shared" si="1"/>
        <v>99.82326367630078</v>
      </c>
    </row>
    <row r="38" spans="1:8" s="3" customFormat="1" ht="13.5" customHeight="1">
      <c r="A38" s="186">
        <v>324</v>
      </c>
      <c r="B38" s="184"/>
      <c r="C38" s="187" t="s">
        <v>241</v>
      </c>
      <c r="D38" s="188">
        <f>D39</f>
        <v>5651</v>
      </c>
      <c r="E38" s="188">
        <f>E39</f>
        <v>5000</v>
      </c>
      <c r="F38" s="188">
        <f>F39</f>
        <v>193</v>
      </c>
      <c r="G38" s="189">
        <f>F38/D38*100</f>
        <v>3.4153247212882674</v>
      </c>
      <c r="H38" s="190">
        <f>F38/E38*100</f>
        <v>3.8600000000000003</v>
      </c>
    </row>
    <row r="39" spans="1:8" s="3" customFormat="1" ht="13.5" customHeight="1">
      <c r="A39" s="191"/>
      <c r="B39" s="184">
        <v>3241</v>
      </c>
      <c r="C39" s="185" t="s">
        <v>241</v>
      </c>
      <c r="D39" s="177">
        <v>5651</v>
      </c>
      <c r="E39" s="178">
        <v>5000</v>
      </c>
      <c r="F39" s="177">
        <v>193</v>
      </c>
      <c r="G39" s="173">
        <f t="shared" si="0"/>
        <v>3.4153247212882674</v>
      </c>
      <c r="H39" s="174">
        <f t="shared" si="1"/>
        <v>3.8600000000000003</v>
      </c>
    </row>
    <row r="40" spans="1:8" s="3" customFormat="1" ht="13.5" customHeight="1">
      <c r="A40" s="158">
        <v>329</v>
      </c>
      <c r="B40" s="183"/>
      <c r="C40" s="79" t="s">
        <v>78</v>
      </c>
      <c r="D40" s="167">
        <f>SUM(D41:D47)</f>
        <v>5478356</v>
      </c>
      <c r="E40" s="167">
        <f>SUM(E41:E47)</f>
        <v>9230350</v>
      </c>
      <c r="F40" s="167">
        <f>SUM(F41:F47)</f>
        <v>6884632</v>
      </c>
      <c r="G40" s="168">
        <f aca="true" t="shared" si="2" ref="G40:G63">F40/D40*100</f>
        <v>125.66967170443104</v>
      </c>
      <c r="H40" s="168">
        <f aca="true" t="shared" si="3" ref="H40:H67">F40/E40*100</f>
        <v>74.58690082174564</v>
      </c>
    </row>
    <row r="41" spans="1:8" s="3" customFormat="1" ht="12.75">
      <c r="A41" s="75"/>
      <c r="B41" s="183">
        <v>3291</v>
      </c>
      <c r="C41" s="183" t="s">
        <v>135</v>
      </c>
      <c r="D41" s="171">
        <v>176984</v>
      </c>
      <c r="E41" s="178">
        <v>300000</v>
      </c>
      <c r="F41" s="171">
        <v>176650</v>
      </c>
      <c r="G41" s="173">
        <f t="shared" si="2"/>
        <v>99.81128237580799</v>
      </c>
      <c r="H41" s="174">
        <f t="shared" si="3"/>
        <v>58.88333333333333</v>
      </c>
    </row>
    <row r="42" spans="1:8" s="3" customFormat="1" ht="13.5" customHeight="1">
      <c r="A42" s="75"/>
      <c r="B42" s="183">
        <v>3292</v>
      </c>
      <c r="C42" s="183" t="s">
        <v>79</v>
      </c>
      <c r="D42" s="177">
        <v>647337</v>
      </c>
      <c r="E42" s="178">
        <v>888000</v>
      </c>
      <c r="F42" s="177">
        <v>601380</v>
      </c>
      <c r="G42" s="173">
        <f t="shared" si="2"/>
        <v>92.90060663920029</v>
      </c>
      <c r="H42" s="174">
        <f t="shared" si="3"/>
        <v>67.72297297297297</v>
      </c>
    </row>
    <row r="43" spans="1:8" s="3" customFormat="1" ht="13.5" customHeight="1">
      <c r="A43" s="75"/>
      <c r="B43" s="183">
        <v>3293</v>
      </c>
      <c r="C43" s="183" t="s">
        <v>80</v>
      </c>
      <c r="D43" s="171">
        <v>466855</v>
      </c>
      <c r="E43" s="178">
        <v>452700</v>
      </c>
      <c r="F43" s="171">
        <v>479134</v>
      </c>
      <c r="G43" s="173">
        <f t="shared" si="2"/>
        <v>102.63015283117885</v>
      </c>
      <c r="H43" s="174">
        <f t="shared" si="3"/>
        <v>105.83918709962448</v>
      </c>
    </row>
    <row r="44" spans="1:8" s="3" customFormat="1" ht="13.5" customHeight="1">
      <c r="A44" s="75"/>
      <c r="B44" s="183">
        <v>3294</v>
      </c>
      <c r="C44" s="183" t="s">
        <v>223</v>
      </c>
      <c r="D44" s="177">
        <v>262975</v>
      </c>
      <c r="E44" s="178">
        <v>350000</v>
      </c>
      <c r="F44" s="177">
        <v>235100</v>
      </c>
      <c r="G44" s="173">
        <f t="shared" si="2"/>
        <v>89.40013309249929</v>
      </c>
      <c r="H44" s="174">
        <f t="shared" si="3"/>
        <v>67.17142857142858</v>
      </c>
    </row>
    <row r="45" spans="1:8" s="3" customFormat="1" ht="13.5" customHeight="1">
      <c r="A45" s="75"/>
      <c r="B45" s="183">
        <v>3295</v>
      </c>
      <c r="C45" s="183" t="s">
        <v>160</v>
      </c>
      <c r="D45" s="177">
        <v>1916392</v>
      </c>
      <c r="E45" s="178">
        <v>2437150</v>
      </c>
      <c r="F45" s="177">
        <v>1943446</v>
      </c>
      <c r="G45" s="173">
        <f t="shared" si="2"/>
        <v>101.41171534842559</v>
      </c>
      <c r="H45" s="174">
        <f t="shared" si="3"/>
        <v>79.74256816363375</v>
      </c>
    </row>
    <row r="46" spans="1:8" s="3" customFormat="1" ht="13.5" customHeight="1">
      <c r="A46" s="75"/>
      <c r="B46" s="184">
        <v>3296</v>
      </c>
      <c r="C46" s="184" t="s">
        <v>235</v>
      </c>
      <c r="D46" s="177">
        <v>564474</v>
      </c>
      <c r="E46" s="178">
        <v>2122500</v>
      </c>
      <c r="F46" s="177">
        <v>2114732</v>
      </c>
      <c r="G46" s="173">
        <f t="shared" si="2"/>
        <v>374.63762724235306</v>
      </c>
      <c r="H46" s="174">
        <f t="shared" si="3"/>
        <v>99.63401648998823</v>
      </c>
    </row>
    <row r="47" spans="1:8" s="3" customFormat="1" ht="13.5" customHeight="1">
      <c r="A47" s="75"/>
      <c r="B47" s="183">
        <v>3299</v>
      </c>
      <c r="C47" s="170" t="s">
        <v>78</v>
      </c>
      <c r="D47" s="177">
        <v>1443339</v>
      </c>
      <c r="E47" s="178">
        <v>2680000</v>
      </c>
      <c r="F47" s="177">
        <v>1334190</v>
      </c>
      <c r="G47" s="173">
        <f t="shared" si="2"/>
        <v>92.43774331601932</v>
      </c>
      <c r="H47" s="174">
        <f t="shared" si="3"/>
        <v>49.78320895522388</v>
      </c>
    </row>
    <row r="48" spans="1:8" s="3" customFormat="1" ht="13.5" customHeight="1">
      <c r="A48" s="74">
        <v>34</v>
      </c>
      <c r="B48" s="182"/>
      <c r="C48" s="9" t="s">
        <v>15</v>
      </c>
      <c r="D48" s="167">
        <f>D49+D53</f>
        <v>34666019</v>
      </c>
      <c r="E48" s="167">
        <f>E49+E53</f>
        <v>26590000</v>
      </c>
      <c r="F48" s="167">
        <f>F49+F53</f>
        <v>26178668</v>
      </c>
      <c r="G48" s="168">
        <f t="shared" si="2"/>
        <v>75.5167993186642</v>
      </c>
      <c r="H48" s="168">
        <f t="shared" si="3"/>
        <v>98.45305754042873</v>
      </c>
    </row>
    <row r="49" spans="1:8" s="3" customFormat="1" ht="13.5" customHeight="1">
      <c r="A49" s="74">
        <v>342</v>
      </c>
      <c r="B49" s="182"/>
      <c r="C49" s="7" t="s">
        <v>177</v>
      </c>
      <c r="D49" s="167">
        <f>D50+D51+D52</f>
        <v>33748945</v>
      </c>
      <c r="E49" s="167">
        <f>E50+E51+E52</f>
        <v>25600000</v>
      </c>
      <c r="F49" s="167">
        <f>F50+F51+F52</f>
        <v>25423904</v>
      </c>
      <c r="G49" s="168">
        <f t="shared" si="2"/>
        <v>75.33244076222235</v>
      </c>
      <c r="H49" s="168">
        <f t="shared" si="3"/>
        <v>99.312125</v>
      </c>
    </row>
    <row r="50" spans="1:8" s="3" customFormat="1" ht="24" customHeight="1">
      <c r="A50" s="74"/>
      <c r="B50" s="14" t="s">
        <v>14</v>
      </c>
      <c r="C50" s="25" t="s">
        <v>178</v>
      </c>
      <c r="D50" s="177">
        <v>7226849</v>
      </c>
      <c r="E50" s="172">
        <v>6600000</v>
      </c>
      <c r="F50" s="177">
        <v>6576917</v>
      </c>
      <c r="G50" s="173">
        <f t="shared" si="2"/>
        <v>91.006702921287</v>
      </c>
      <c r="H50" s="174">
        <f t="shared" si="3"/>
        <v>99.65025757575758</v>
      </c>
    </row>
    <row r="51" spans="1:8" s="3" customFormat="1" ht="24" customHeight="1">
      <c r="A51" s="75"/>
      <c r="B51" s="14" t="s">
        <v>77</v>
      </c>
      <c r="C51" s="25" t="s">
        <v>164</v>
      </c>
      <c r="D51" s="177">
        <v>15589821</v>
      </c>
      <c r="E51" s="192">
        <v>9195000</v>
      </c>
      <c r="F51" s="177">
        <v>9085240</v>
      </c>
      <c r="G51" s="173">
        <f t="shared" si="2"/>
        <v>58.27674352386727</v>
      </c>
      <c r="H51" s="174">
        <f t="shared" si="3"/>
        <v>98.8063077759652</v>
      </c>
    </row>
    <row r="52" spans="1:8" s="3" customFormat="1" ht="13.5" customHeight="1">
      <c r="A52" s="75"/>
      <c r="B52" s="14">
        <v>3428</v>
      </c>
      <c r="C52" s="193" t="s">
        <v>224</v>
      </c>
      <c r="D52" s="177">
        <v>10932275</v>
      </c>
      <c r="E52" s="172">
        <v>9805000</v>
      </c>
      <c r="F52" s="177">
        <v>9761747</v>
      </c>
      <c r="G52" s="173">
        <f t="shared" si="2"/>
        <v>89.29291478672097</v>
      </c>
      <c r="H52" s="174">
        <f t="shared" si="3"/>
        <v>99.5588679245283</v>
      </c>
    </row>
    <row r="53" spans="1:8" s="3" customFormat="1" ht="13.5" customHeight="1">
      <c r="A53" s="158">
        <v>343</v>
      </c>
      <c r="B53" s="183"/>
      <c r="C53" s="79" t="s">
        <v>89</v>
      </c>
      <c r="D53" s="167">
        <f>SUM(D54:D56)</f>
        <v>917074</v>
      </c>
      <c r="E53" s="167">
        <f>SUM(E54:E56)</f>
        <v>990000</v>
      </c>
      <c r="F53" s="167">
        <f>SUM(F54:F56)</f>
        <v>754764</v>
      </c>
      <c r="G53" s="168">
        <f t="shared" si="2"/>
        <v>82.30131919561562</v>
      </c>
      <c r="H53" s="168">
        <f t="shared" si="3"/>
        <v>76.23878787878789</v>
      </c>
    </row>
    <row r="54" spans="1:8" s="3" customFormat="1" ht="13.5" customHeight="1">
      <c r="A54" s="75"/>
      <c r="B54" s="194">
        <v>3431</v>
      </c>
      <c r="C54" s="193" t="s">
        <v>90</v>
      </c>
      <c r="D54" s="177">
        <v>689616</v>
      </c>
      <c r="E54" s="178">
        <v>730000</v>
      </c>
      <c r="F54" s="177">
        <v>718894</v>
      </c>
      <c r="G54" s="173">
        <f t="shared" si="2"/>
        <v>104.24555114730516</v>
      </c>
      <c r="H54" s="174">
        <f t="shared" si="3"/>
        <v>98.4786301369863</v>
      </c>
    </row>
    <row r="55" spans="1:8" s="3" customFormat="1" ht="13.5" customHeight="1">
      <c r="A55" s="75"/>
      <c r="B55" s="195">
        <v>3432</v>
      </c>
      <c r="C55" s="196" t="s">
        <v>233</v>
      </c>
      <c r="D55" s="177">
        <v>225431</v>
      </c>
      <c r="E55" s="178">
        <v>200000</v>
      </c>
      <c r="F55" s="177">
        <v>32759</v>
      </c>
      <c r="G55" s="173">
        <f t="shared" si="2"/>
        <v>14.531719240033535</v>
      </c>
      <c r="H55" s="174"/>
    </row>
    <row r="56" spans="1:8" s="3" customFormat="1" ht="13.5" customHeight="1">
      <c r="A56" s="75"/>
      <c r="B56" s="194">
        <v>3433</v>
      </c>
      <c r="C56" s="193" t="s">
        <v>91</v>
      </c>
      <c r="D56" s="177">
        <v>2027</v>
      </c>
      <c r="E56" s="178">
        <v>60000</v>
      </c>
      <c r="F56" s="177">
        <v>3111</v>
      </c>
      <c r="G56" s="173">
        <f t="shared" si="2"/>
        <v>153.47804637395166</v>
      </c>
      <c r="H56" s="174">
        <f t="shared" si="3"/>
        <v>5.185</v>
      </c>
    </row>
    <row r="57" spans="1:8" s="3" customFormat="1" ht="13.5" customHeight="1">
      <c r="A57" s="158">
        <v>35</v>
      </c>
      <c r="B57" s="158"/>
      <c r="C57" s="197" t="s">
        <v>263</v>
      </c>
      <c r="D57" s="198">
        <f aca="true" t="shared" si="4" ref="D57:F58">D58</f>
        <v>1552800</v>
      </c>
      <c r="E57" s="198">
        <f t="shared" si="4"/>
        <v>1833600</v>
      </c>
      <c r="F57" s="198">
        <f t="shared" si="4"/>
        <v>1833600</v>
      </c>
      <c r="G57" s="189">
        <f t="shared" si="2"/>
        <v>118.08346213292118</v>
      </c>
      <c r="H57" s="190">
        <f t="shared" si="3"/>
        <v>100</v>
      </c>
    </row>
    <row r="58" spans="1:8" s="3" customFormat="1" ht="13.5" customHeight="1">
      <c r="A58" s="158">
        <v>351</v>
      </c>
      <c r="B58" s="158"/>
      <c r="C58" s="197" t="s">
        <v>264</v>
      </c>
      <c r="D58" s="198">
        <f t="shared" si="4"/>
        <v>1552800</v>
      </c>
      <c r="E58" s="198">
        <f t="shared" si="4"/>
        <v>1833600</v>
      </c>
      <c r="F58" s="198">
        <f t="shared" si="4"/>
        <v>1833600</v>
      </c>
      <c r="G58" s="189">
        <f t="shared" si="2"/>
        <v>118.08346213292118</v>
      </c>
      <c r="H58" s="190">
        <f t="shared" si="3"/>
        <v>100</v>
      </c>
    </row>
    <row r="59" spans="1:8" s="3" customFormat="1" ht="13.5" customHeight="1">
      <c r="A59" s="75"/>
      <c r="B59" s="194">
        <v>3512</v>
      </c>
      <c r="C59" s="193" t="s">
        <v>264</v>
      </c>
      <c r="D59" s="177">
        <v>1552800</v>
      </c>
      <c r="E59" s="178">
        <v>1833600</v>
      </c>
      <c r="F59" s="177">
        <v>1833600</v>
      </c>
      <c r="G59" s="173">
        <f t="shared" si="2"/>
        <v>118.08346213292118</v>
      </c>
      <c r="H59" s="174">
        <f t="shared" si="3"/>
        <v>100</v>
      </c>
    </row>
    <row r="60" spans="1:8" s="3" customFormat="1" ht="13.5" customHeight="1">
      <c r="A60" s="74">
        <v>36</v>
      </c>
      <c r="B60" s="12"/>
      <c r="C60" s="137" t="s">
        <v>225</v>
      </c>
      <c r="D60" s="167">
        <f>D63+D61+D68+D66</f>
        <v>26520175</v>
      </c>
      <c r="E60" s="167">
        <f>E63+E61+E68+E66</f>
        <v>42971250</v>
      </c>
      <c r="F60" s="167">
        <f>F63+F61+F68+F66</f>
        <v>34281958</v>
      </c>
      <c r="G60" s="168">
        <f t="shared" si="2"/>
        <v>129.26746524108532</v>
      </c>
      <c r="H60" s="168">
        <f t="shared" si="3"/>
        <v>79.77882421386391</v>
      </c>
    </row>
    <row r="61" spans="1:8" s="3" customFormat="1" ht="13.5" customHeight="1">
      <c r="A61" s="74">
        <v>361</v>
      </c>
      <c r="B61" s="199"/>
      <c r="C61" s="147" t="s">
        <v>236</v>
      </c>
      <c r="D61" s="167">
        <f>D62</f>
        <v>340524</v>
      </c>
      <c r="E61" s="167">
        <f>E62</f>
        <v>534362</v>
      </c>
      <c r="F61" s="167">
        <f>F62</f>
        <v>534362</v>
      </c>
      <c r="G61" s="168">
        <f t="shared" si="2"/>
        <v>156.92344739284164</v>
      </c>
      <c r="H61" s="200">
        <f t="shared" si="3"/>
        <v>100</v>
      </c>
    </row>
    <row r="62" spans="1:8" s="3" customFormat="1" ht="13.5" customHeight="1">
      <c r="A62" s="74"/>
      <c r="B62" s="201">
        <v>3612</v>
      </c>
      <c r="C62" s="175" t="s">
        <v>237</v>
      </c>
      <c r="D62" s="202">
        <v>340524</v>
      </c>
      <c r="E62" s="172">
        <v>534362</v>
      </c>
      <c r="F62" s="202">
        <v>534362</v>
      </c>
      <c r="G62" s="173">
        <f t="shared" si="2"/>
        <v>156.92344739284164</v>
      </c>
      <c r="H62" s="203">
        <f t="shared" si="3"/>
        <v>100</v>
      </c>
    </row>
    <row r="63" spans="1:8" s="3" customFormat="1" ht="13.5" customHeight="1">
      <c r="A63" s="74">
        <v>363</v>
      </c>
      <c r="B63" s="12"/>
      <c r="C63" s="14" t="s">
        <v>179</v>
      </c>
      <c r="D63" s="167">
        <f>D65+D64</f>
        <v>23018911</v>
      </c>
      <c r="E63" s="167">
        <f>E65+E64</f>
        <v>35936888</v>
      </c>
      <c r="F63" s="167">
        <f>F65+F64</f>
        <v>27304938</v>
      </c>
      <c r="G63" s="168">
        <f t="shared" si="2"/>
        <v>118.61959064874964</v>
      </c>
      <c r="H63" s="168">
        <f t="shared" si="3"/>
        <v>75.98025182369715</v>
      </c>
    </row>
    <row r="64" spans="1:8" s="3" customFormat="1" ht="13.5" customHeight="1">
      <c r="A64" s="75"/>
      <c r="B64" s="14">
        <v>3631</v>
      </c>
      <c r="C64" s="183" t="s">
        <v>245</v>
      </c>
      <c r="D64" s="177">
        <v>1257098</v>
      </c>
      <c r="E64" s="178">
        <v>2000000</v>
      </c>
      <c r="F64" s="177">
        <v>1341572</v>
      </c>
      <c r="G64" s="173">
        <f aca="true" t="shared" si="5" ref="G64:G74">F64/D64*100</f>
        <v>106.7197625006165</v>
      </c>
      <c r="H64" s="174">
        <f t="shared" si="3"/>
        <v>67.0786</v>
      </c>
    </row>
    <row r="65" spans="1:8" s="3" customFormat="1" ht="13.5" customHeight="1">
      <c r="A65" s="75"/>
      <c r="B65" s="14" t="s">
        <v>16</v>
      </c>
      <c r="C65" s="14" t="s">
        <v>169</v>
      </c>
      <c r="D65" s="204">
        <v>21761813</v>
      </c>
      <c r="E65" s="178">
        <v>33936888</v>
      </c>
      <c r="F65" s="204">
        <v>25963366</v>
      </c>
      <c r="G65" s="173">
        <f t="shared" si="5"/>
        <v>119.3069989159451</v>
      </c>
      <c r="H65" s="174">
        <f t="shared" si="3"/>
        <v>76.50485218326442</v>
      </c>
    </row>
    <row r="66" spans="1:8" s="3" customFormat="1" ht="13.5" customHeight="1" hidden="1">
      <c r="A66" s="74">
        <v>366</v>
      </c>
      <c r="B66" s="14"/>
      <c r="C66" s="205" t="s">
        <v>269</v>
      </c>
      <c r="D66" s="206">
        <f>D67</f>
        <v>0</v>
      </c>
      <c r="E66" s="206">
        <f>E67</f>
        <v>0</v>
      </c>
      <c r="F66" s="206">
        <f>F67</f>
        <v>0</v>
      </c>
      <c r="G66" s="189" t="s">
        <v>200</v>
      </c>
      <c r="H66" s="168" t="s">
        <v>200</v>
      </c>
    </row>
    <row r="67" spans="1:8" s="3" customFormat="1" ht="13.5" customHeight="1" hidden="1">
      <c r="A67" s="75"/>
      <c r="B67" s="14">
        <v>3662</v>
      </c>
      <c r="C67" s="14" t="s">
        <v>270</v>
      </c>
      <c r="D67" s="204">
        <v>0</v>
      </c>
      <c r="E67" s="178">
        <v>0</v>
      </c>
      <c r="F67" s="204">
        <v>0</v>
      </c>
      <c r="G67" s="173" t="s">
        <v>200</v>
      </c>
      <c r="H67" s="174" t="e">
        <f t="shared" si="3"/>
        <v>#DIV/0!</v>
      </c>
    </row>
    <row r="68" spans="1:8" s="3" customFormat="1" ht="13.5" customHeight="1">
      <c r="A68" s="158">
        <v>368</v>
      </c>
      <c r="B68" s="14"/>
      <c r="C68" s="205" t="s">
        <v>257</v>
      </c>
      <c r="D68" s="207">
        <f>D69</f>
        <v>3160740</v>
      </c>
      <c r="E68" s="207">
        <f>E69</f>
        <v>6500000</v>
      </c>
      <c r="F68" s="207">
        <f>F69</f>
        <v>6442658</v>
      </c>
      <c r="G68" s="189">
        <f t="shared" si="5"/>
        <v>203.8338490353525</v>
      </c>
      <c r="H68" s="190">
        <f aca="true" t="shared" si="6" ref="H68:H74">F68/E68*100</f>
        <v>99.11781538461538</v>
      </c>
    </row>
    <row r="69" spans="1:8" s="3" customFormat="1" ht="25.5">
      <c r="A69" s="75"/>
      <c r="B69" s="14">
        <v>3682</v>
      </c>
      <c r="C69" s="25" t="s">
        <v>258</v>
      </c>
      <c r="D69" s="204">
        <v>3160740</v>
      </c>
      <c r="E69" s="178">
        <v>6500000</v>
      </c>
      <c r="F69" s="204">
        <v>6442658</v>
      </c>
      <c r="G69" s="173">
        <f t="shared" si="5"/>
        <v>203.8338490353525</v>
      </c>
      <c r="H69" s="174">
        <f t="shared" si="6"/>
        <v>99.11781538461538</v>
      </c>
    </row>
    <row r="70" spans="1:8" s="3" customFormat="1" ht="13.5" customHeight="1">
      <c r="A70" s="158">
        <v>38</v>
      </c>
      <c r="B70" s="182"/>
      <c r="C70" s="208" t="s">
        <v>81</v>
      </c>
      <c r="D70" s="167">
        <f>D71+D73+D75</f>
        <v>848074496</v>
      </c>
      <c r="E70" s="167">
        <f>E71+E73+E75</f>
        <v>1127752534</v>
      </c>
      <c r="F70" s="167">
        <f>F71+F73+F75</f>
        <v>1123197911</v>
      </c>
      <c r="G70" s="168">
        <f t="shared" si="5"/>
        <v>132.44094903191146</v>
      </c>
      <c r="H70" s="168">
        <f t="shared" si="6"/>
        <v>99.59613276293467</v>
      </c>
    </row>
    <row r="71" spans="1:8" s="3" customFormat="1" ht="13.5" customHeight="1">
      <c r="A71" s="158">
        <v>381</v>
      </c>
      <c r="B71" s="182"/>
      <c r="C71" s="208" t="s">
        <v>52</v>
      </c>
      <c r="D71" s="167">
        <f>D72</f>
        <v>1083923</v>
      </c>
      <c r="E71" s="167">
        <f>E72</f>
        <v>920000</v>
      </c>
      <c r="F71" s="167">
        <f>F72</f>
        <v>667299</v>
      </c>
      <c r="G71" s="168">
        <f t="shared" si="5"/>
        <v>61.56332137983971</v>
      </c>
      <c r="H71" s="168">
        <f t="shared" si="6"/>
        <v>72.5325</v>
      </c>
    </row>
    <row r="72" spans="1:8" s="3" customFormat="1" ht="13.5" customHeight="1">
      <c r="A72" s="75"/>
      <c r="B72" s="170">
        <v>3811</v>
      </c>
      <c r="C72" s="179" t="s">
        <v>17</v>
      </c>
      <c r="D72" s="177">
        <v>1083923</v>
      </c>
      <c r="E72" s="178">
        <v>920000</v>
      </c>
      <c r="F72" s="177">
        <v>667299</v>
      </c>
      <c r="G72" s="173">
        <f t="shared" si="5"/>
        <v>61.56332137983971</v>
      </c>
      <c r="H72" s="174">
        <f t="shared" si="6"/>
        <v>72.5325</v>
      </c>
    </row>
    <row r="73" spans="1:8" s="3" customFormat="1" ht="13.5" customHeight="1">
      <c r="A73" s="158">
        <v>383</v>
      </c>
      <c r="B73" s="182"/>
      <c r="C73" s="208" t="s">
        <v>82</v>
      </c>
      <c r="D73" s="167">
        <f>D74</f>
        <v>396111</v>
      </c>
      <c r="E73" s="167">
        <f>E74</f>
        <v>1600000</v>
      </c>
      <c r="F73" s="167">
        <f>F74</f>
        <v>541042</v>
      </c>
      <c r="G73" s="168">
        <f t="shared" si="5"/>
        <v>136.58848151149553</v>
      </c>
      <c r="H73" s="168">
        <f t="shared" si="6"/>
        <v>33.815125</v>
      </c>
    </row>
    <row r="74" spans="1:8" s="3" customFormat="1" ht="13.5" customHeight="1">
      <c r="A74" s="75"/>
      <c r="B74" s="170">
        <v>3831</v>
      </c>
      <c r="C74" s="179" t="s">
        <v>83</v>
      </c>
      <c r="D74" s="177">
        <v>396111</v>
      </c>
      <c r="E74" s="178">
        <v>1600000</v>
      </c>
      <c r="F74" s="177">
        <v>541042</v>
      </c>
      <c r="G74" s="173">
        <f t="shared" si="5"/>
        <v>136.58848151149553</v>
      </c>
      <c r="H74" s="174">
        <f t="shared" si="6"/>
        <v>33.815125</v>
      </c>
    </row>
    <row r="75" spans="1:8" s="3" customFormat="1" ht="13.5" customHeight="1">
      <c r="A75" s="158">
        <v>386</v>
      </c>
      <c r="B75" s="209"/>
      <c r="C75" s="208" t="s">
        <v>84</v>
      </c>
      <c r="D75" s="167">
        <f>D76</f>
        <v>846594462</v>
      </c>
      <c r="E75" s="167">
        <f>E76</f>
        <v>1125232534</v>
      </c>
      <c r="F75" s="167">
        <f>F76</f>
        <v>1121989570</v>
      </c>
      <c r="G75" s="189">
        <f>F75/D75*100</f>
        <v>132.52975543324544</v>
      </c>
      <c r="H75" s="168">
        <f>F75/E75*100</f>
        <v>99.71179610418196</v>
      </c>
    </row>
    <row r="76" spans="1:8" s="3" customFormat="1" ht="24" customHeight="1">
      <c r="A76" s="75"/>
      <c r="B76" s="210">
        <v>3861</v>
      </c>
      <c r="C76" s="211" t="s">
        <v>216</v>
      </c>
      <c r="D76" s="177">
        <v>846594462</v>
      </c>
      <c r="E76" s="178">
        <v>1125232534</v>
      </c>
      <c r="F76" s="177">
        <v>1121989570</v>
      </c>
      <c r="G76" s="173">
        <f>F76/D76*100</f>
        <v>132.52975543324544</v>
      </c>
      <c r="H76" s="174">
        <f>F76/E76*100</f>
        <v>99.71179610418196</v>
      </c>
    </row>
    <row r="77" spans="1:8" s="3" customFormat="1" ht="12.75">
      <c r="A77" s="75"/>
      <c r="B77" s="170"/>
      <c r="C77" s="211"/>
      <c r="D77" s="212"/>
      <c r="E77" s="192"/>
      <c r="F77" s="212"/>
      <c r="G77" s="189"/>
      <c r="H77" s="168"/>
    </row>
    <row r="78" spans="1:8" s="3" customFormat="1" ht="21" customHeight="1">
      <c r="A78" s="74">
        <v>4</v>
      </c>
      <c r="B78" s="15"/>
      <c r="C78" s="7" t="s">
        <v>85</v>
      </c>
      <c r="D78" s="167">
        <f>D79+D82+D96</f>
        <v>206914125</v>
      </c>
      <c r="E78" s="167">
        <f>E79+E82+E96</f>
        <v>391685250</v>
      </c>
      <c r="F78" s="167">
        <f>F79+F82+F96</f>
        <v>391769545</v>
      </c>
      <c r="G78" s="168">
        <f aca="true" t="shared" si="7" ref="G78:G98">F78/D78*100</f>
        <v>189.33919808519596</v>
      </c>
      <c r="H78" s="168">
        <f aca="true" t="shared" si="8" ref="H78:H98">F78/E78*100</f>
        <v>100.02152110655176</v>
      </c>
    </row>
    <row r="79" spans="1:8" s="3" customFormat="1" ht="13.5" customHeight="1">
      <c r="A79" s="74">
        <v>41</v>
      </c>
      <c r="B79" s="213"/>
      <c r="C79" s="7" t="s">
        <v>18</v>
      </c>
      <c r="D79" s="167">
        <f aca="true" t="shared" si="9" ref="D79:F80">D80</f>
        <v>16237840</v>
      </c>
      <c r="E79" s="167">
        <f t="shared" si="9"/>
        <v>55810000</v>
      </c>
      <c r="F79" s="167">
        <f t="shared" si="9"/>
        <v>55938239</v>
      </c>
      <c r="G79" s="168">
        <f t="shared" si="7"/>
        <v>344.49310376256943</v>
      </c>
      <c r="H79" s="168">
        <f t="shared" si="8"/>
        <v>100.2297778175954</v>
      </c>
    </row>
    <row r="80" spans="1:8" s="3" customFormat="1" ht="13.5" customHeight="1">
      <c r="A80" s="74">
        <v>411</v>
      </c>
      <c r="B80" s="213"/>
      <c r="C80" s="9" t="s">
        <v>86</v>
      </c>
      <c r="D80" s="167">
        <f t="shared" si="9"/>
        <v>16237840</v>
      </c>
      <c r="E80" s="167">
        <f t="shared" si="9"/>
        <v>55810000</v>
      </c>
      <c r="F80" s="167">
        <f t="shared" si="9"/>
        <v>55938239</v>
      </c>
      <c r="G80" s="168">
        <f t="shared" si="7"/>
        <v>344.49310376256943</v>
      </c>
      <c r="H80" s="168">
        <f t="shared" si="8"/>
        <v>100.2297778175954</v>
      </c>
    </row>
    <row r="81" spans="1:8" s="3" customFormat="1" ht="13.5" customHeight="1">
      <c r="A81" s="74"/>
      <c r="B81" s="170">
        <v>4111</v>
      </c>
      <c r="C81" s="170" t="s">
        <v>55</v>
      </c>
      <c r="D81" s="171">
        <v>16237840</v>
      </c>
      <c r="E81" s="178">
        <v>55810000</v>
      </c>
      <c r="F81" s="171">
        <v>55938239</v>
      </c>
      <c r="G81" s="173">
        <f t="shared" si="7"/>
        <v>344.49310376256943</v>
      </c>
      <c r="H81" s="174">
        <f t="shared" si="8"/>
        <v>100.2297778175954</v>
      </c>
    </row>
    <row r="82" spans="1:8" s="3" customFormat="1" ht="12.75">
      <c r="A82" s="74">
        <v>42</v>
      </c>
      <c r="B82" s="182"/>
      <c r="C82" s="7" t="s">
        <v>19</v>
      </c>
      <c r="D82" s="167">
        <f>D83+D86+D94+D91</f>
        <v>49270925</v>
      </c>
      <c r="E82" s="167">
        <f>E83+E86+E94+E91</f>
        <v>150875250</v>
      </c>
      <c r="F82" s="167">
        <f>F83+F86+F94+F91</f>
        <v>147155966</v>
      </c>
      <c r="G82" s="168">
        <f t="shared" si="7"/>
        <v>298.6669440445861</v>
      </c>
      <c r="H82" s="168">
        <f t="shared" si="8"/>
        <v>97.53486141696534</v>
      </c>
    </row>
    <row r="83" spans="1:8" s="3" customFormat="1" ht="12.75">
      <c r="A83" s="74">
        <v>421</v>
      </c>
      <c r="B83" s="182"/>
      <c r="C83" s="9" t="s">
        <v>20</v>
      </c>
      <c r="D83" s="167">
        <f>D84+D85</f>
        <v>35210676</v>
      </c>
      <c r="E83" s="167">
        <f>E84+E85</f>
        <v>119501750</v>
      </c>
      <c r="F83" s="167">
        <f>F84+F85</f>
        <v>118357423</v>
      </c>
      <c r="G83" s="168">
        <f t="shared" si="7"/>
        <v>336.1407290220727</v>
      </c>
      <c r="H83" s="168">
        <f t="shared" si="8"/>
        <v>99.04241820726475</v>
      </c>
    </row>
    <row r="84" spans="1:8" s="3" customFormat="1" ht="12.75">
      <c r="A84" s="74"/>
      <c r="B84" s="14" t="s">
        <v>21</v>
      </c>
      <c r="C84" s="14" t="s">
        <v>22</v>
      </c>
      <c r="D84" s="177">
        <v>3695181</v>
      </c>
      <c r="E84" s="172">
        <v>4400000</v>
      </c>
      <c r="F84" s="177">
        <v>4358917</v>
      </c>
      <c r="G84" s="173">
        <f t="shared" si="7"/>
        <v>117.96220536964223</v>
      </c>
      <c r="H84" s="174">
        <f t="shared" si="8"/>
        <v>99.06629545454545</v>
      </c>
    </row>
    <row r="85" spans="1:8" s="3" customFormat="1" ht="12.75">
      <c r="A85" s="75"/>
      <c r="B85" s="14" t="s">
        <v>23</v>
      </c>
      <c r="C85" s="14" t="s">
        <v>24</v>
      </c>
      <c r="D85" s="204">
        <v>31515495</v>
      </c>
      <c r="E85" s="172">
        <v>115101750</v>
      </c>
      <c r="F85" s="204">
        <v>113998506</v>
      </c>
      <c r="G85" s="173">
        <f t="shared" si="7"/>
        <v>361.7220862309159</v>
      </c>
      <c r="H85" s="174">
        <f t="shared" si="8"/>
        <v>99.04150545061218</v>
      </c>
    </row>
    <row r="86" spans="1:8" s="3" customFormat="1" ht="12.75">
      <c r="A86" s="74">
        <v>422</v>
      </c>
      <c r="B86" s="182"/>
      <c r="C86" s="9" t="s">
        <v>29</v>
      </c>
      <c r="D86" s="167">
        <f>SUM(D87:D90)</f>
        <v>6970148</v>
      </c>
      <c r="E86" s="167">
        <f>SUM(E87:E90)</f>
        <v>23553500</v>
      </c>
      <c r="F86" s="167">
        <f>SUM(F87:F90)</f>
        <v>21047038</v>
      </c>
      <c r="G86" s="168">
        <f t="shared" si="7"/>
        <v>301.9597001383615</v>
      </c>
      <c r="H86" s="168">
        <f t="shared" si="8"/>
        <v>89.35843080646188</v>
      </c>
    </row>
    <row r="87" spans="1:8" s="3" customFormat="1" ht="12.75">
      <c r="A87" s="75"/>
      <c r="B87" s="214" t="s">
        <v>25</v>
      </c>
      <c r="C87" s="215" t="s">
        <v>26</v>
      </c>
      <c r="D87" s="177">
        <v>3869927</v>
      </c>
      <c r="E87" s="178">
        <v>3050000</v>
      </c>
      <c r="F87" s="177">
        <v>2382402</v>
      </c>
      <c r="G87" s="173">
        <f t="shared" si="7"/>
        <v>61.56193643962793</v>
      </c>
      <c r="H87" s="174">
        <f t="shared" si="8"/>
        <v>78.11154098360656</v>
      </c>
    </row>
    <row r="88" spans="1:8" s="3" customFormat="1" ht="12.75">
      <c r="A88" s="75"/>
      <c r="B88" s="14" t="s">
        <v>27</v>
      </c>
      <c r="C88" s="14" t="s">
        <v>28</v>
      </c>
      <c r="D88" s="177">
        <v>197984</v>
      </c>
      <c r="E88" s="178">
        <v>400000</v>
      </c>
      <c r="F88" s="177">
        <v>379388</v>
      </c>
      <c r="G88" s="173">
        <f t="shared" si="7"/>
        <v>191.62558590593179</v>
      </c>
      <c r="H88" s="174">
        <f t="shared" si="8"/>
        <v>94.84700000000001</v>
      </c>
    </row>
    <row r="89" spans="1:8" s="3" customFormat="1" ht="12.75">
      <c r="A89" s="75"/>
      <c r="B89" s="14">
        <v>4224</v>
      </c>
      <c r="C89" s="183" t="s">
        <v>143</v>
      </c>
      <c r="D89" s="177">
        <v>591415</v>
      </c>
      <c r="E89" s="178">
        <v>1812500</v>
      </c>
      <c r="F89" s="177">
        <v>507769</v>
      </c>
      <c r="G89" s="173">
        <f t="shared" si="7"/>
        <v>85.85663197585451</v>
      </c>
      <c r="H89" s="174">
        <f t="shared" si="8"/>
        <v>28.014841379310347</v>
      </c>
    </row>
    <row r="90" spans="1:8" s="3" customFormat="1" ht="12.75">
      <c r="A90" s="75"/>
      <c r="B90" s="14" t="s">
        <v>30</v>
      </c>
      <c r="C90" s="14" t="s">
        <v>1</v>
      </c>
      <c r="D90" s="177">
        <v>2310822</v>
      </c>
      <c r="E90" s="178">
        <v>18291000</v>
      </c>
      <c r="F90" s="177">
        <v>17777479</v>
      </c>
      <c r="G90" s="173">
        <f>F90/D90*100</f>
        <v>769.3140795786088</v>
      </c>
      <c r="H90" s="174">
        <f t="shared" si="8"/>
        <v>97.19249357607566</v>
      </c>
    </row>
    <row r="91" spans="1:8" s="3" customFormat="1" ht="12.75">
      <c r="A91" s="74">
        <v>423</v>
      </c>
      <c r="B91" s="182"/>
      <c r="C91" s="9" t="s">
        <v>31</v>
      </c>
      <c r="D91" s="167">
        <f>D92+D93</f>
        <v>0</v>
      </c>
      <c r="E91" s="167">
        <f>E92+E93</f>
        <v>1550000</v>
      </c>
      <c r="F91" s="167">
        <f>F92+F93</f>
        <v>1535219</v>
      </c>
      <c r="G91" s="190" t="s">
        <v>200</v>
      </c>
      <c r="H91" s="168">
        <f t="shared" si="8"/>
        <v>99.0463870967742</v>
      </c>
    </row>
    <row r="92" spans="1:8" s="3" customFormat="1" ht="12.75">
      <c r="A92" s="75"/>
      <c r="B92" s="216" t="s">
        <v>33</v>
      </c>
      <c r="C92" s="217" t="s">
        <v>32</v>
      </c>
      <c r="D92" s="202">
        <v>0</v>
      </c>
      <c r="E92" s="172">
        <v>1550000</v>
      </c>
      <c r="F92" s="202">
        <v>1535219</v>
      </c>
      <c r="G92" s="173" t="s">
        <v>200</v>
      </c>
      <c r="H92" s="173"/>
    </row>
    <row r="93" spans="1:8" s="3" customFormat="1" ht="12.75" hidden="1">
      <c r="A93" s="75"/>
      <c r="B93" s="218">
        <v>4233</v>
      </c>
      <c r="C93" s="183" t="s">
        <v>194</v>
      </c>
      <c r="D93" s="177">
        <v>0</v>
      </c>
      <c r="E93" s="172">
        <v>0</v>
      </c>
      <c r="F93" s="177">
        <v>0</v>
      </c>
      <c r="G93" s="173" t="s">
        <v>200</v>
      </c>
      <c r="H93" s="174" t="e">
        <f t="shared" si="8"/>
        <v>#DIV/0!</v>
      </c>
    </row>
    <row r="94" spans="1:8" s="48" customFormat="1" ht="12.75">
      <c r="A94" s="158">
        <v>426</v>
      </c>
      <c r="B94" s="205"/>
      <c r="C94" s="219" t="s">
        <v>139</v>
      </c>
      <c r="D94" s="167">
        <f>D95</f>
        <v>7090101</v>
      </c>
      <c r="E94" s="167">
        <f>E95</f>
        <v>6270000</v>
      </c>
      <c r="F94" s="167">
        <f>F95</f>
        <v>6216286</v>
      </c>
      <c r="G94" s="168">
        <f t="shared" si="7"/>
        <v>87.67556343696656</v>
      </c>
      <c r="H94" s="168">
        <f t="shared" si="8"/>
        <v>99.14331738437001</v>
      </c>
    </row>
    <row r="95" spans="1:8" s="3" customFormat="1" ht="12.75">
      <c r="A95" s="75"/>
      <c r="B95" s="220">
        <v>4262</v>
      </c>
      <c r="C95" s="221" t="s">
        <v>138</v>
      </c>
      <c r="D95" s="177">
        <v>7090101</v>
      </c>
      <c r="E95" s="172">
        <v>6270000</v>
      </c>
      <c r="F95" s="177">
        <v>6216286</v>
      </c>
      <c r="G95" s="173">
        <f t="shared" si="7"/>
        <v>87.67556343696656</v>
      </c>
      <c r="H95" s="174">
        <f t="shared" si="8"/>
        <v>99.14331738437001</v>
      </c>
    </row>
    <row r="96" spans="1:8" s="3" customFormat="1" ht="13.5" customHeight="1">
      <c r="A96" s="74">
        <v>45</v>
      </c>
      <c r="B96" s="222"/>
      <c r="C96" s="223" t="s">
        <v>34</v>
      </c>
      <c r="D96" s="167">
        <f aca="true" t="shared" si="10" ref="D96:F97">D97</f>
        <v>141405360</v>
      </c>
      <c r="E96" s="167">
        <f t="shared" si="10"/>
        <v>185000000</v>
      </c>
      <c r="F96" s="167">
        <f t="shared" si="10"/>
        <v>188675340</v>
      </c>
      <c r="G96" s="168">
        <f t="shared" si="7"/>
        <v>133.42870454132714</v>
      </c>
      <c r="H96" s="168">
        <f t="shared" si="8"/>
        <v>101.98667027027027</v>
      </c>
    </row>
    <row r="97" spans="1:8" s="3" customFormat="1" ht="12.75" customHeight="1">
      <c r="A97" s="74">
        <v>451</v>
      </c>
      <c r="B97" s="222"/>
      <c r="C97" s="9" t="s">
        <v>0</v>
      </c>
      <c r="D97" s="167">
        <f t="shared" si="10"/>
        <v>141405360</v>
      </c>
      <c r="E97" s="167">
        <f t="shared" si="10"/>
        <v>185000000</v>
      </c>
      <c r="F97" s="167">
        <f t="shared" si="10"/>
        <v>188675340</v>
      </c>
      <c r="G97" s="168">
        <f t="shared" si="7"/>
        <v>133.42870454132714</v>
      </c>
      <c r="H97" s="168">
        <f t="shared" si="8"/>
        <v>101.98667027027027</v>
      </c>
    </row>
    <row r="98" spans="1:8" s="3" customFormat="1" ht="12.75" customHeight="1">
      <c r="A98" s="75"/>
      <c r="B98" s="14" t="s">
        <v>35</v>
      </c>
      <c r="C98" s="13" t="s">
        <v>0</v>
      </c>
      <c r="D98" s="177">
        <v>141405360</v>
      </c>
      <c r="E98" s="172">
        <v>185000000</v>
      </c>
      <c r="F98" s="177">
        <v>188675340</v>
      </c>
      <c r="G98" s="173">
        <f t="shared" si="7"/>
        <v>133.42870454132714</v>
      </c>
      <c r="H98" s="174">
        <f t="shared" si="8"/>
        <v>101.98667027027027</v>
      </c>
    </row>
    <row r="99" spans="1:2" s="3" customFormat="1" ht="12.75">
      <c r="A99" s="60"/>
      <c r="B99" s="60"/>
    </row>
    <row r="100" spans="1:2" s="3" customFormat="1" ht="12.75">
      <c r="A100" s="60"/>
      <c r="B100" s="60"/>
    </row>
    <row r="101" spans="1:2" s="3" customFormat="1" ht="12.75">
      <c r="A101" s="60"/>
      <c r="B101" s="60"/>
    </row>
    <row r="102" spans="1:2" s="3" customFormat="1" ht="12.75">
      <c r="A102" s="60"/>
      <c r="B102" s="60"/>
    </row>
    <row r="103" spans="1:2" s="3" customFormat="1" ht="12.75">
      <c r="A103" s="60"/>
      <c r="B103" s="60"/>
    </row>
    <row r="104" spans="1:2" s="3" customFormat="1" ht="12.75">
      <c r="A104" s="60"/>
      <c r="B104" s="60"/>
    </row>
    <row r="105" spans="1:2" s="3" customFormat="1" ht="12.75">
      <c r="A105" s="60"/>
      <c r="B105" s="60"/>
    </row>
    <row r="106" spans="1:2" s="3" customFormat="1" ht="12.75">
      <c r="A106" s="60"/>
      <c r="B106" s="60"/>
    </row>
    <row r="107" spans="1:2" s="3" customFormat="1" ht="12.75">
      <c r="A107" s="60"/>
      <c r="B107" s="60"/>
    </row>
    <row r="108" spans="1:2" s="3" customFormat="1" ht="12.75">
      <c r="A108" s="60"/>
      <c r="B108" s="60"/>
    </row>
    <row r="109" spans="1:2" s="3" customFormat="1" ht="12.75">
      <c r="A109" s="60"/>
      <c r="B109" s="60"/>
    </row>
    <row r="110" spans="1:2" s="3" customFormat="1" ht="12.75">
      <c r="A110" s="60"/>
      <c r="B110" s="60"/>
    </row>
    <row r="111" spans="1:2" s="3" customFormat="1" ht="12.75">
      <c r="A111" s="60"/>
      <c r="B111" s="60"/>
    </row>
    <row r="112" spans="1:2" s="3" customFormat="1" ht="12.75">
      <c r="A112" s="60"/>
      <c r="B112" s="60"/>
    </row>
    <row r="113" spans="1:2" s="3" customFormat="1" ht="12.75">
      <c r="A113" s="60"/>
      <c r="B113" s="60"/>
    </row>
    <row r="114" spans="1:2" s="3" customFormat="1" ht="12.75">
      <c r="A114" s="60"/>
      <c r="B114" s="60"/>
    </row>
    <row r="115" spans="1:2" s="3" customFormat="1" ht="12.75">
      <c r="A115" s="60"/>
      <c r="B115" s="60"/>
    </row>
    <row r="116" spans="1:2" s="3" customFormat="1" ht="12.75">
      <c r="A116" s="60"/>
      <c r="B116" s="60"/>
    </row>
    <row r="117" spans="1:2" s="3" customFormat="1" ht="12.75">
      <c r="A117" s="60"/>
      <c r="B117" s="60"/>
    </row>
    <row r="118" spans="1:2" s="3" customFormat="1" ht="12.75">
      <c r="A118" s="60"/>
      <c r="B118" s="60"/>
    </row>
    <row r="119" spans="1:2" s="3" customFormat="1" ht="12.75">
      <c r="A119" s="60"/>
      <c r="B119" s="60"/>
    </row>
    <row r="120" spans="1:2" s="3" customFormat="1" ht="12.75">
      <c r="A120" s="60"/>
      <c r="B120" s="60"/>
    </row>
    <row r="121" spans="1:2" s="3" customFormat="1" ht="12.75">
      <c r="A121" s="60"/>
      <c r="B121" s="60"/>
    </row>
    <row r="122" spans="1:2" s="3" customFormat="1" ht="12.75">
      <c r="A122" s="60"/>
      <c r="B122" s="60"/>
    </row>
    <row r="123" spans="1:2" s="3" customFormat="1" ht="12.75">
      <c r="A123" s="60"/>
      <c r="B123" s="60"/>
    </row>
    <row r="124" spans="1:2" s="3" customFormat="1" ht="12.75">
      <c r="A124" s="60"/>
      <c r="B124" s="60"/>
    </row>
    <row r="125" spans="1:2" s="3" customFormat="1" ht="12.75">
      <c r="A125" s="60"/>
      <c r="B125" s="60"/>
    </row>
    <row r="126" spans="1:2" s="3" customFormat="1" ht="12.75">
      <c r="A126" s="60"/>
      <c r="B126" s="60"/>
    </row>
    <row r="127" spans="1:2" s="3" customFormat="1" ht="12.75">
      <c r="A127" s="60"/>
      <c r="B127" s="60"/>
    </row>
    <row r="128" spans="1:2" s="3" customFormat="1" ht="12.75">
      <c r="A128" s="60"/>
      <c r="B128" s="60"/>
    </row>
    <row r="129" spans="1:2" s="3" customFormat="1" ht="12.75">
      <c r="A129" s="60"/>
      <c r="B129" s="60"/>
    </row>
    <row r="130" spans="1:2" s="3" customFormat="1" ht="12.75">
      <c r="A130" s="60"/>
      <c r="B130" s="60"/>
    </row>
    <row r="131" spans="1:2" s="3" customFormat="1" ht="12.75">
      <c r="A131" s="60"/>
      <c r="B131" s="60"/>
    </row>
    <row r="132" spans="1:2" s="3" customFormat="1" ht="12.75">
      <c r="A132" s="60"/>
      <c r="B132" s="60"/>
    </row>
    <row r="133" spans="1:2" s="3" customFormat="1" ht="12.75">
      <c r="A133" s="60"/>
      <c r="B133" s="60"/>
    </row>
    <row r="134" spans="1:2" s="3" customFormat="1" ht="12.75">
      <c r="A134" s="60"/>
      <c r="B134" s="60"/>
    </row>
    <row r="135" spans="1:2" s="3" customFormat="1" ht="12.75">
      <c r="A135" s="60"/>
      <c r="B135" s="60"/>
    </row>
    <row r="136" spans="1:2" s="3" customFormat="1" ht="12.75">
      <c r="A136" s="60"/>
      <c r="B136" s="60"/>
    </row>
    <row r="137" spans="1:2" s="3" customFormat="1" ht="12.75">
      <c r="A137" s="60"/>
      <c r="B137" s="60"/>
    </row>
    <row r="138" spans="1:2" s="3" customFormat="1" ht="12.75">
      <c r="A138" s="60"/>
      <c r="B138" s="60"/>
    </row>
    <row r="139" spans="1:2" s="3" customFormat="1" ht="12.75">
      <c r="A139" s="60"/>
      <c r="B139" s="60"/>
    </row>
    <row r="140" spans="1:2" s="3" customFormat="1" ht="12.75">
      <c r="A140" s="60"/>
      <c r="B140" s="60"/>
    </row>
    <row r="141" spans="1:2" s="3" customFormat="1" ht="12.75">
      <c r="A141" s="60"/>
      <c r="B141" s="60"/>
    </row>
    <row r="142" spans="1:2" s="3" customFormat="1" ht="12.75">
      <c r="A142" s="60"/>
      <c r="B142" s="60"/>
    </row>
    <row r="143" spans="1:2" s="3" customFormat="1" ht="12.75">
      <c r="A143" s="60"/>
      <c r="B143" s="60"/>
    </row>
    <row r="144" spans="1:2" s="3" customFormat="1" ht="12.75">
      <c r="A144" s="60"/>
      <c r="B144" s="60"/>
    </row>
    <row r="145" spans="1:2" s="3" customFormat="1" ht="12.75">
      <c r="A145" s="60"/>
      <c r="B145" s="60"/>
    </row>
    <row r="146" spans="1:2" s="3" customFormat="1" ht="12.75">
      <c r="A146" s="60"/>
      <c r="B146" s="60"/>
    </row>
    <row r="147" spans="1:2" s="3" customFormat="1" ht="12.75">
      <c r="A147" s="60"/>
      <c r="B147" s="60"/>
    </row>
    <row r="148" spans="1:2" s="3" customFormat="1" ht="12.75">
      <c r="A148" s="60"/>
      <c r="B148" s="60"/>
    </row>
    <row r="149" spans="1:2" s="3" customFormat="1" ht="12.75">
      <c r="A149" s="60"/>
      <c r="B149" s="60"/>
    </row>
    <row r="150" spans="1:2" s="3" customFormat="1" ht="12.75">
      <c r="A150" s="60"/>
      <c r="B150" s="60"/>
    </row>
    <row r="151" spans="1:2" s="3" customFormat="1" ht="12.75">
      <c r="A151" s="60"/>
      <c r="B151" s="60"/>
    </row>
    <row r="152" spans="1:2" s="3" customFormat="1" ht="12.75">
      <c r="A152" s="60"/>
      <c r="B152" s="60"/>
    </row>
    <row r="153" spans="1:2" s="3" customFormat="1" ht="12.75">
      <c r="A153" s="60"/>
      <c r="B153" s="60"/>
    </row>
    <row r="154" spans="1:2" s="3" customFormat="1" ht="12.75">
      <c r="A154" s="60"/>
      <c r="B154" s="60"/>
    </row>
    <row r="155" spans="1:2" s="3" customFormat="1" ht="12.75">
      <c r="A155" s="60"/>
      <c r="B155" s="60"/>
    </row>
    <row r="156" spans="1:2" s="3" customFormat="1" ht="12.75">
      <c r="A156" s="60"/>
      <c r="B156" s="60"/>
    </row>
    <row r="157" spans="1:2" s="3" customFormat="1" ht="12.75">
      <c r="A157" s="60"/>
      <c r="B157" s="60"/>
    </row>
    <row r="158" spans="1:2" s="3" customFormat="1" ht="12.75">
      <c r="A158" s="60"/>
      <c r="B158" s="60"/>
    </row>
    <row r="159" spans="1:2" s="3" customFormat="1" ht="12.75">
      <c r="A159" s="60"/>
      <c r="B159" s="60"/>
    </row>
    <row r="160" spans="1:2" s="3" customFormat="1" ht="12.75">
      <c r="A160" s="60"/>
      <c r="B160" s="60"/>
    </row>
    <row r="161" spans="1:2" s="3" customFormat="1" ht="12.75">
      <c r="A161" s="60"/>
      <c r="B161" s="60"/>
    </row>
    <row r="162" spans="1:2" s="3" customFormat="1" ht="12.75">
      <c r="A162" s="60"/>
      <c r="B162" s="60"/>
    </row>
    <row r="163" spans="1:2" s="3" customFormat="1" ht="12.75">
      <c r="A163" s="60"/>
      <c r="B163" s="60"/>
    </row>
    <row r="164" spans="1:2" s="3" customFormat="1" ht="12.75">
      <c r="A164" s="60"/>
      <c r="B164" s="60"/>
    </row>
    <row r="165" spans="1:2" s="3" customFormat="1" ht="12.75">
      <c r="A165" s="60"/>
      <c r="B165" s="60"/>
    </row>
    <row r="166" spans="1:2" s="3" customFormat="1" ht="12.75">
      <c r="A166" s="60"/>
      <c r="B166" s="60"/>
    </row>
    <row r="167" spans="1:2" s="3" customFormat="1" ht="12.75">
      <c r="A167" s="60"/>
      <c r="B167" s="60"/>
    </row>
    <row r="168" spans="1:2" s="3" customFormat="1" ht="12.75">
      <c r="A168" s="60"/>
      <c r="B168" s="60"/>
    </row>
    <row r="169" spans="1:2" s="3" customFormat="1" ht="12.75">
      <c r="A169" s="60"/>
      <c r="B169" s="60"/>
    </row>
    <row r="170" spans="1:2" s="3" customFormat="1" ht="12.75">
      <c r="A170" s="60"/>
      <c r="B170" s="60"/>
    </row>
    <row r="171" spans="1:2" s="3" customFormat="1" ht="12.75">
      <c r="A171" s="60"/>
      <c r="B171" s="60"/>
    </row>
    <row r="172" spans="1:2" s="3" customFormat="1" ht="12.75">
      <c r="A172" s="60"/>
      <c r="B172" s="60"/>
    </row>
    <row r="173" spans="1:2" s="3" customFormat="1" ht="12.75">
      <c r="A173" s="60"/>
      <c r="B173" s="60"/>
    </row>
    <row r="174" spans="1:2" s="3" customFormat="1" ht="12.75">
      <c r="A174" s="60"/>
      <c r="B174" s="60"/>
    </row>
    <row r="175" spans="1:2" s="3" customFormat="1" ht="12.75">
      <c r="A175" s="60"/>
      <c r="B175" s="60"/>
    </row>
    <row r="176" spans="1:2" s="3" customFormat="1" ht="12.75">
      <c r="A176" s="60"/>
      <c r="B176" s="60"/>
    </row>
    <row r="177" spans="1:2" s="3" customFormat="1" ht="12.75">
      <c r="A177" s="60"/>
      <c r="B177" s="60"/>
    </row>
    <row r="178" spans="1:2" s="3" customFormat="1" ht="12.75">
      <c r="A178" s="60"/>
      <c r="B178" s="60"/>
    </row>
    <row r="179" spans="1:2" s="3" customFormat="1" ht="12.75">
      <c r="A179" s="60"/>
      <c r="B179" s="60"/>
    </row>
    <row r="180" spans="1:2" s="3" customFormat="1" ht="12.75">
      <c r="A180" s="60"/>
      <c r="B180" s="60"/>
    </row>
    <row r="181" spans="1:2" s="3" customFormat="1" ht="12.75">
      <c r="A181" s="60"/>
      <c r="B181" s="60"/>
    </row>
    <row r="182" spans="1:2" s="3" customFormat="1" ht="12.75">
      <c r="A182" s="60"/>
      <c r="B182" s="60"/>
    </row>
    <row r="183" spans="1:2" s="3" customFormat="1" ht="12.75">
      <c r="A183" s="60"/>
      <c r="B183" s="60"/>
    </row>
    <row r="184" spans="1:2" s="3" customFormat="1" ht="12.75">
      <c r="A184" s="60"/>
      <c r="B184" s="60"/>
    </row>
    <row r="185" spans="1:2" s="3" customFormat="1" ht="12.75">
      <c r="A185" s="60"/>
      <c r="B185" s="60"/>
    </row>
    <row r="186" spans="1:2" s="3" customFormat="1" ht="12.75">
      <c r="A186" s="60"/>
      <c r="B186" s="60"/>
    </row>
    <row r="187" spans="1:2" s="3" customFormat="1" ht="12.75">
      <c r="A187" s="60"/>
      <c r="B187" s="60"/>
    </row>
    <row r="188" spans="1:2" s="3" customFormat="1" ht="12.75">
      <c r="A188" s="60"/>
      <c r="B188" s="60"/>
    </row>
    <row r="189" spans="1:2" s="3" customFormat="1" ht="12.75">
      <c r="A189" s="60"/>
      <c r="B189" s="60"/>
    </row>
    <row r="190" spans="1:2" s="3" customFormat="1" ht="12.75">
      <c r="A190" s="60"/>
      <c r="B190" s="60"/>
    </row>
    <row r="191" spans="1:2" s="3" customFormat="1" ht="12.75">
      <c r="A191" s="60"/>
      <c r="B191" s="60"/>
    </row>
    <row r="192" spans="1:2" s="3" customFormat="1" ht="12.75">
      <c r="A192" s="60"/>
      <c r="B192" s="60"/>
    </row>
    <row r="193" spans="1:2" s="3" customFormat="1" ht="12.75">
      <c r="A193" s="60"/>
      <c r="B193" s="60"/>
    </row>
    <row r="194" spans="1:2" s="3" customFormat="1" ht="12.75">
      <c r="A194" s="60"/>
      <c r="B194" s="60"/>
    </row>
    <row r="195" spans="1:2" s="3" customFormat="1" ht="12.75">
      <c r="A195" s="60"/>
      <c r="B195" s="60"/>
    </row>
    <row r="196" spans="1:2" s="3" customFormat="1" ht="12.75">
      <c r="A196" s="60"/>
      <c r="B196" s="60"/>
    </row>
    <row r="197" spans="1:2" s="3" customFormat="1" ht="12.75">
      <c r="A197" s="60"/>
      <c r="B197" s="60"/>
    </row>
    <row r="198" spans="1:2" s="3" customFormat="1" ht="12.75">
      <c r="A198" s="60"/>
      <c r="B198" s="60"/>
    </row>
    <row r="199" spans="1:2" s="3" customFormat="1" ht="12.75">
      <c r="A199" s="60"/>
      <c r="B199" s="60"/>
    </row>
    <row r="200" spans="1:2" s="3" customFormat="1" ht="12.75">
      <c r="A200" s="60"/>
      <c r="B200" s="60"/>
    </row>
    <row r="201" spans="1:2" s="3" customFormat="1" ht="12.75">
      <c r="A201" s="60"/>
      <c r="B201" s="60"/>
    </row>
    <row r="202" spans="1:2" s="3" customFormat="1" ht="12.75">
      <c r="A202" s="60"/>
      <c r="B202" s="60"/>
    </row>
    <row r="203" spans="1:2" s="3" customFormat="1" ht="12.75">
      <c r="A203" s="60"/>
      <c r="B203" s="60"/>
    </row>
    <row r="204" spans="1:2" s="3" customFormat="1" ht="12.75">
      <c r="A204" s="60"/>
      <c r="B204" s="60"/>
    </row>
    <row r="205" spans="1:2" s="3" customFormat="1" ht="12.75">
      <c r="A205" s="60"/>
      <c r="B205" s="60"/>
    </row>
    <row r="206" spans="1:2" s="3" customFormat="1" ht="12.75">
      <c r="A206" s="60"/>
      <c r="B206" s="60"/>
    </row>
    <row r="207" spans="1:2" s="3" customFormat="1" ht="12.75">
      <c r="A207" s="60"/>
      <c r="B207" s="60"/>
    </row>
    <row r="208" spans="1:2" s="3" customFormat="1" ht="12.75">
      <c r="A208" s="60"/>
      <c r="B208" s="60"/>
    </row>
    <row r="209" spans="1:2" s="3" customFormat="1" ht="12.75">
      <c r="A209" s="60"/>
      <c r="B209" s="60"/>
    </row>
    <row r="210" spans="1:2" s="3" customFormat="1" ht="12.75">
      <c r="A210" s="60"/>
      <c r="B210" s="60"/>
    </row>
    <row r="211" spans="1:2" s="3" customFormat="1" ht="12.75">
      <c r="A211" s="60"/>
      <c r="B211" s="60"/>
    </row>
    <row r="212" spans="1:2" s="3" customFormat="1" ht="12.75">
      <c r="A212" s="60"/>
      <c r="B212" s="60"/>
    </row>
    <row r="213" spans="1:2" s="3" customFormat="1" ht="12.75">
      <c r="A213" s="60"/>
      <c r="B213" s="60"/>
    </row>
    <row r="214" spans="1:2" s="3" customFormat="1" ht="12.75">
      <c r="A214" s="60"/>
      <c r="B214" s="60"/>
    </row>
    <row r="215" spans="1:2" s="3" customFormat="1" ht="12.75">
      <c r="A215" s="60"/>
      <c r="B215" s="60"/>
    </row>
    <row r="216" spans="1:2" s="3" customFormat="1" ht="12.75">
      <c r="A216" s="60"/>
      <c r="B216" s="60"/>
    </row>
    <row r="217" spans="1:2" s="3" customFormat="1" ht="12.75">
      <c r="A217" s="60"/>
      <c r="B217" s="60"/>
    </row>
    <row r="218" spans="1:2" s="3" customFormat="1" ht="12.75">
      <c r="A218" s="60"/>
      <c r="B218" s="60"/>
    </row>
    <row r="219" spans="1:2" s="3" customFormat="1" ht="12.75">
      <c r="A219" s="60"/>
      <c r="B219" s="60"/>
    </row>
    <row r="220" spans="1:2" s="3" customFormat="1" ht="12.75">
      <c r="A220" s="60"/>
      <c r="B220" s="60"/>
    </row>
    <row r="221" spans="1:2" s="3" customFormat="1" ht="12.75">
      <c r="A221" s="60"/>
      <c r="B221" s="60"/>
    </row>
    <row r="222" spans="1:2" s="3" customFormat="1" ht="12.75">
      <c r="A222" s="60"/>
      <c r="B222" s="60"/>
    </row>
    <row r="223" spans="1:2" s="3" customFormat="1" ht="12.75">
      <c r="A223" s="60"/>
      <c r="B223" s="60"/>
    </row>
    <row r="224" spans="1:2" s="3" customFormat="1" ht="12.75">
      <c r="A224" s="60"/>
      <c r="B224" s="60"/>
    </row>
    <row r="225" spans="1:2" s="3" customFormat="1" ht="12.75">
      <c r="A225" s="60"/>
      <c r="B225" s="60"/>
    </row>
    <row r="226" spans="1:2" s="3" customFormat="1" ht="12.75">
      <c r="A226" s="60"/>
      <c r="B226" s="60"/>
    </row>
    <row r="227" spans="1:2" s="3" customFormat="1" ht="12.75">
      <c r="A227" s="60"/>
      <c r="B227" s="60"/>
    </row>
    <row r="228" spans="1:2" s="3" customFormat="1" ht="12.75">
      <c r="A228" s="60"/>
      <c r="B228" s="60"/>
    </row>
    <row r="229" spans="1:2" s="3" customFormat="1" ht="12.75">
      <c r="A229" s="60"/>
      <c r="B229" s="60"/>
    </row>
    <row r="230" spans="1:2" s="3" customFormat="1" ht="12.75">
      <c r="A230" s="60"/>
      <c r="B230" s="60"/>
    </row>
    <row r="231" spans="1:2" s="3" customFormat="1" ht="12.75">
      <c r="A231" s="60"/>
      <c r="B231" s="60"/>
    </row>
    <row r="232" spans="1:2" s="3" customFormat="1" ht="12.75">
      <c r="A232" s="60"/>
      <c r="B232" s="60"/>
    </row>
    <row r="233" spans="1:2" s="3" customFormat="1" ht="12.75">
      <c r="A233" s="60"/>
      <c r="B233" s="60"/>
    </row>
    <row r="234" spans="1:2" s="3" customFormat="1" ht="12.75">
      <c r="A234" s="60"/>
      <c r="B234" s="60"/>
    </row>
    <row r="235" spans="1:2" s="3" customFormat="1" ht="12.75">
      <c r="A235" s="60"/>
      <c r="B235" s="60"/>
    </row>
    <row r="236" spans="1:2" s="3" customFormat="1" ht="12.75">
      <c r="A236" s="60"/>
      <c r="B236" s="60"/>
    </row>
    <row r="237" spans="1:2" s="3" customFormat="1" ht="12.75">
      <c r="A237" s="60"/>
      <c r="B237" s="60"/>
    </row>
    <row r="238" spans="1:2" s="3" customFormat="1" ht="12.75">
      <c r="A238" s="60"/>
      <c r="B238" s="60"/>
    </row>
    <row r="239" spans="1:2" s="3" customFormat="1" ht="12.75">
      <c r="A239" s="60"/>
      <c r="B239" s="60"/>
    </row>
    <row r="240" spans="1:2" s="3" customFormat="1" ht="12.75">
      <c r="A240" s="60"/>
      <c r="B240" s="60"/>
    </row>
    <row r="241" spans="1:2" s="3" customFormat="1" ht="12.75">
      <c r="A241" s="60"/>
      <c r="B241" s="60"/>
    </row>
    <row r="242" spans="1:2" s="3" customFormat="1" ht="12.75">
      <c r="A242" s="60"/>
      <c r="B242" s="60"/>
    </row>
    <row r="243" spans="1:2" s="3" customFormat="1" ht="12.75">
      <c r="A243" s="60"/>
      <c r="B243" s="60"/>
    </row>
    <row r="244" spans="1:2" s="3" customFormat="1" ht="12.75">
      <c r="A244" s="60"/>
      <c r="B244" s="60"/>
    </row>
    <row r="245" spans="1:2" s="3" customFormat="1" ht="12.75">
      <c r="A245" s="60"/>
      <c r="B245" s="60"/>
    </row>
    <row r="246" spans="1:2" s="3" customFormat="1" ht="12.75">
      <c r="A246" s="60"/>
      <c r="B246" s="60"/>
    </row>
    <row r="247" spans="1:2" s="3" customFormat="1" ht="12.75">
      <c r="A247" s="60"/>
      <c r="B247" s="60"/>
    </row>
    <row r="248" spans="1:2" s="3" customFormat="1" ht="12.75">
      <c r="A248" s="60"/>
      <c r="B248" s="60"/>
    </row>
    <row r="249" spans="1:2" s="3" customFormat="1" ht="12.75">
      <c r="A249" s="60"/>
      <c r="B249" s="60"/>
    </row>
    <row r="250" spans="1:2" s="3" customFormat="1" ht="12.75">
      <c r="A250" s="60"/>
      <c r="B250" s="60"/>
    </row>
    <row r="251" spans="1:2" s="3" customFormat="1" ht="12.75">
      <c r="A251" s="60"/>
      <c r="B251" s="60"/>
    </row>
    <row r="252" spans="1:2" s="3" customFormat="1" ht="12.75">
      <c r="A252" s="60"/>
      <c r="B252" s="60"/>
    </row>
    <row r="253" spans="1:2" s="3" customFormat="1" ht="12.75">
      <c r="A253" s="60"/>
      <c r="B253" s="60"/>
    </row>
    <row r="254" spans="1:2" s="3" customFormat="1" ht="12.75">
      <c r="A254" s="60"/>
      <c r="B254" s="60"/>
    </row>
    <row r="255" spans="1:2" s="3" customFormat="1" ht="12.75">
      <c r="A255" s="60"/>
      <c r="B255" s="60"/>
    </row>
    <row r="256" spans="1:2" s="3" customFormat="1" ht="12.75">
      <c r="A256" s="60"/>
      <c r="B256" s="60"/>
    </row>
    <row r="257" spans="1:2" s="3" customFormat="1" ht="12.75">
      <c r="A257" s="60"/>
      <c r="B257" s="60"/>
    </row>
    <row r="258" spans="1:2" s="3" customFormat="1" ht="12.75">
      <c r="A258" s="60"/>
      <c r="B258" s="60"/>
    </row>
    <row r="259" spans="1:2" s="3" customFormat="1" ht="12.75">
      <c r="A259" s="60"/>
      <c r="B259" s="60"/>
    </row>
    <row r="260" spans="1:2" s="3" customFormat="1" ht="12.75">
      <c r="A260" s="60"/>
      <c r="B260" s="60"/>
    </row>
    <row r="261" spans="1:2" s="3" customFormat="1" ht="12.75">
      <c r="A261" s="60"/>
      <c r="B261" s="60"/>
    </row>
    <row r="262" spans="1:2" s="3" customFormat="1" ht="12.75">
      <c r="A262" s="60"/>
      <c r="B262" s="60"/>
    </row>
    <row r="263" spans="1:2" s="3" customFormat="1" ht="12.75">
      <c r="A263" s="60"/>
      <c r="B263" s="60"/>
    </row>
    <row r="264" spans="1:2" s="3" customFormat="1" ht="12.75">
      <c r="A264" s="60"/>
      <c r="B264" s="60"/>
    </row>
    <row r="265" spans="1:2" s="3" customFormat="1" ht="12.75">
      <c r="A265" s="60"/>
      <c r="B265" s="60"/>
    </row>
    <row r="266" spans="1:2" s="3" customFormat="1" ht="12.75">
      <c r="A266" s="60"/>
      <c r="B266" s="60"/>
    </row>
    <row r="267" spans="1:2" s="3" customFormat="1" ht="12.75">
      <c r="A267" s="60"/>
      <c r="B267" s="60"/>
    </row>
    <row r="268" spans="1:2" s="3" customFormat="1" ht="12.75">
      <c r="A268" s="60"/>
      <c r="B268" s="60"/>
    </row>
    <row r="269" spans="1:2" s="3" customFormat="1" ht="12.75">
      <c r="A269" s="60"/>
      <c r="B269" s="60"/>
    </row>
    <row r="270" spans="1:2" s="3" customFormat="1" ht="12.75">
      <c r="A270" s="60"/>
      <c r="B270" s="60"/>
    </row>
    <row r="271" spans="1:2" s="3" customFormat="1" ht="12.75">
      <c r="A271" s="60"/>
      <c r="B271" s="60"/>
    </row>
    <row r="272" spans="1:2" s="3" customFormat="1" ht="12.75">
      <c r="A272" s="60"/>
      <c r="B272" s="60"/>
    </row>
    <row r="273" spans="1:2" s="3" customFormat="1" ht="12.75">
      <c r="A273" s="60"/>
      <c r="B273" s="60"/>
    </row>
    <row r="274" spans="1:2" s="3" customFormat="1" ht="12.75">
      <c r="A274" s="60"/>
      <c r="B274" s="60"/>
    </row>
    <row r="275" spans="1:2" s="3" customFormat="1" ht="12.75">
      <c r="A275" s="60"/>
      <c r="B275" s="60"/>
    </row>
    <row r="276" spans="1:2" s="3" customFormat="1" ht="12.75">
      <c r="A276" s="60"/>
      <c r="B276" s="60"/>
    </row>
    <row r="277" spans="1:2" s="3" customFormat="1" ht="12.75">
      <c r="A277" s="60"/>
      <c r="B277" s="60"/>
    </row>
    <row r="278" spans="1:2" s="3" customFormat="1" ht="12.75">
      <c r="A278" s="60"/>
      <c r="B278" s="60"/>
    </row>
    <row r="279" spans="1:2" s="3" customFormat="1" ht="12.75">
      <c r="A279" s="60"/>
      <c r="B279" s="60"/>
    </row>
    <row r="280" spans="1:2" s="3" customFormat="1" ht="12.75">
      <c r="A280" s="60"/>
      <c r="B280" s="60"/>
    </row>
    <row r="281" spans="1:2" s="3" customFormat="1" ht="12.75">
      <c r="A281" s="60"/>
      <c r="B281" s="60"/>
    </row>
    <row r="282" spans="1:2" s="3" customFormat="1" ht="12.75">
      <c r="A282" s="60"/>
      <c r="B282" s="60"/>
    </row>
    <row r="283" spans="1:2" s="3" customFormat="1" ht="12.75">
      <c r="A283" s="60"/>
      <c r="B283" s="60"/>
    </row>
    <row r="284" spans="1:2" s="3" customFormat="1" ht="12.75">
      <c r="A284" s="60"/>
      <c r="B284" s="60"/>
    </row>
    <row r="285" spans="1:2" s="3" customFormat="1" ht="12.75">
      <c r="A285" s="60"/>
      <c r="B285" s="60"/>
    </row>
    <row r="286" spans="1:2" s="3" customFormat="1" ht="12.75">
      <c r="A286" s="60"/>
      <c r="B286" s="60"/>
    </row>
    <row r="287" spans="1:2" s="3" customFormat="1" ht="12.75">
      <c r="A287" s="60"/>
      <c r="B287" s="60"/>
    </row>
    <row r="288" spans="1:2" s="3" customFormat="1" ht="12.75">
      <c r="A288" s="60"/>
      <c r="B288" s="60"/>
    </row>
    <row r="289" spans="1:2" s="3" customFormat="1" ht="12.75">
      <c r="A289" s="60"/>
      <c r="B289" s="60"/>
    </row>
    <row r="290" spans="1:2" s="3" customFormat="1" ht="12.75">
      <c r="A290" s="60"/>
      <c r="B290" s="60"/>
    </row>
    <row r="291" spans="1:2" s="3" customFormat="1" ht="12.75">
      <c r="A291" s="60"/>
      <c r="B291" s="60"/>
    </row>
    <row r="292" spans="1:2" s="3" customFormat="1" ht="12.75">
      <c r="A292" s="60"/>
      <c r="B292" s="60"/>
    </row>
    <row r="293" spans="1:2" s="3" customFormat="1" ht="12.75">
      <c r="A293" s="60"/>
      <c r="B293" s="60"/>
    </row>
    <row r="294" spans="1:2" s="3" customFormat="1" ht="12.75">
      <c r="A294" s="60"/>
      <c r="B294" s="60"/>
    </row>
    <row r="295" spans="1:2" s="3" customFormat="1" ht="12.75">
      <c r="A295" s="60"/>
      <c r="B295" s="60"/>
    </row>
    <row r="296" spans="1:2" s="3" customFormat="1" ht="12.75">
      <c r="A296" s="60"/>
      <c r="B296" s="60"/>
    </row>
    <row r="297" spans="1:2" s="3" customFormat="1" ht="12.75">
      <c r="A297" s="60"/>
      <c r="B297" s="60"/>
    </row>
    <row r="298" spans="1:2" s="3" customFormat="1" ht="12.75">
      <c r="A298" s="60"/>
      <c r="B298" s="60"/>
    </row>
    <row r="299" spans="1:2" s="3" customFormat="1" ht="12.75">
      <c r="A299" s="60"/>
      <c r="B299" s="60"/>
    </row>
    <row r="300" spans="1:2" s="3" customFormat="1" ht="12.75">
      <c r="A300" s="60"/>
      <c r="B300" s="60"/>
    </row>
    <row r="301" spans="1:2" s="3" customFormat="1" ht="12.75">
      <c r="A301" s="60"/>
      <c r="B301" s="60"/>
    </row>
    <row r="302" spans="1:2" s="3" customFormat="1" ht="12.75">
      <c r="A302" s="60"/>
      <c r="B302" s="60"/>
    </row>
    <row r="303" spans="1:2" s="3" customFormat="1" ht="12.75">
      <c r="A303" s="60"/>
      <c r="B303" s="60"/>
    </row>
    <row r="304" spans="1:2" s="3" customFormat="1" ht="12.75">
      <c r="A304" s="60"/>
      <c r="B304" s="60"/>
    </row>
    <row r="305" spans="1:2" s="3" customFormat="1" ht="12.75">
      <c r="A305" s="60"/>
      <c r="B305" s="60"/>
    </row>
    <row r="306" spans="1:2" s="3" customFormat="1" ht="12.75">
      <c r="A306" s="60"/>
      <c r="B306" s="60"/>
    </row>
    <row r="307" spans="1:2" s="3" customFormat="1" ht="12.75">
      <c r="A307" s="60"/>
      <c r="B307" s="60"/>
    </row>
    <row r="308" spans="1:2" s="3" customFormat="1" ht="12.75">
      <c r="A308" s="60"/>
      <c r="B308" s="60"/>
    </row>
    <row r="309" spans="1:2" s="3" customFormat="1" ht="12.75">
      <c r="A309" s="60"/>
      <c r="B309" s="60"/>
    </row>
    <row r="310" spans="1:2" s="3" customFormat="1" ht="12.75">
      <c r="A310" s="60"/>
      <c r="B310" s="60"/>
    </row>
    <row r="311" spans="1:2" s="3" customFormat="1" ht="12.75">
      <c r="A311" s="60"/>
      <c r="B311" s="60"/>
    </row>
    <row r="312" spans="1:2" s="3" customFormat="1" ht="12.75">
      <c r="A312" s="60"/>
      <c r="B312" s="60"/>
    </row>
    <row r="313" spans="1:2" s="3" customFormat="1" ht="12.75">
      <c r="A313" s="60"/>
      <c r="B313" s="60"/>
    </row>
    <row r="314" spans="1:2" s="3" customFormat="1" ht="12.75">
      <c r="A314" s="60"/>
      <c r="B314" s="60"/>
    </row>
    <row r="315" spans="1:2" s="3" customFormat="1" ht="12.75">
      <c r="A315" s="60"/>
      <c r="B315" s="60"/>
    </row>
    <row r="316" spans="1:2" s="3" customFormat="1" ht="12.75">
      <c r="A316" s="60"/>
      <c r="B316" s="60"/>
    </row>
    <row r="317" spans="1:2" s="3" customFormat="1" ht="12.75">
      <c r="A317" s="60"/>
      <c r="B317" s="60"/>
    </row>
    <row r="318" spans="1:2" s="3" customFormat="1" ht="12.75">
      <c r="A318" s="60"/>
      <c r="B318" s="60"/>
    </row>
    <row r="319" spans="1:2" s="3" customFormat="1" ht="12.75">
      <c r="A319" s="60"/>
      <c r="B319" s="60"/>
    </row>
    <row r="320" spans="1:2" s="3" customFormat="1" ht="12.75">
      <c r="A320" s="60"/>
      <c r="B320" s="60"/>
    </row>
    <row r="321" spans="1:2" s="3" customFormat="1" ht="12.75">
      <c r="A321" s="60"/>
      <c r="B321" s="60"/>
    </row>
    <row r="322" spans="1:2" s="3" customFormat="1" ht="12.75">
      <c r="A322" s="60"/>
      <c r="B322" s="60"/>
    </row>
    <row r="323" spans="1:2" s="3" customFormat="1" ht="12.75">
      <c r="A323" s="60"/>
      <c r="B323" s="60"/>
    </row>
  </sheetData>
  <sheetProtection/>
  <mergeCells count="3">
    <mergeCell ref="A2:C2"/>
    <mergeCell ref="A3:C3"/>
    <mergeCell ref="A1:H1"/>
  </mergeCells>
  <printOptions horizontalCentered="1"/>
  <pageMargins left="0.1968503937007874" right="0.1968503937007874" top="0.6299212598425197" bottom="0.6299212598425197" header="0.5118110236220472" footer="0.5118110236220472"/>
  <pageSetup firstPageNumber="739" useFirstPageNumber="1" fitToHeight="0" fitToWidth="0" horizontalDpi="600" verticalDpi="600" orientation="portrait" paperSize="9" scale="86" r:id="rId1"/>
  <headerFooter alignWithMargins="0">
    <oddFooter>&amp;C&amp;P</oddFooter>
  </headerFooter>
  <colBreaks count="1" manualBreakCount="1">
    <brk id="8" max="88" man="1"/>
  </colBreaks>
  <ignoredErrors>
    <ignoredError sqref="H69 H93 H67" evalError="1"/>
    <ignoredError sqref="B20 B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zoomScalePageLayoutView="0" workbookViewId="0" topLeftCell="A1">
      <selection activeCell="I4" sqref="I4"/>
    </sheetView>
  </sheetViews>
  <sheetFormatPr defaultColWidth="11.421875" defaultRowHeight="12.75"/>
  <cols>
    <col min="1" max="1" width="4.00390625" style="49" bestFit="1" customWidth="1"/>
    <col min="2" max="2" width="4.421875" style="49" bestFit="1" customWidth="1"/>
    <col min="3" max="3" width="48.00390625" style="49" customWidth="1"/>
    <col min="4" max="6" width="11.421875" style="35" bestFit="1" customWidth="1"/>
    <col min="7" max="8" width="8.00390625" style="35" customWidth="1"/>
    <col min="9" max="16384" width="11.421875" style="35" customWidth="1"/>
  </cols>
  <sheetData>
    <row r="1" spans="1:8" ht="28.5" customHeight="1">
      <c r="A1" s="330" t="s">
        <v>43</v>
      </c>
      <c r="B1" s="330"/>
      <c r="C1" s="330"/>
      <c r="D1" s="330"/>
      <c r="E1" s="330"/>
      <c r="F1" s="330"/>
      <c r="G1" s="330"/>
      <c r="H1" s="330"/>
    </row>
    <row r="2" spans="1:8" s="3" customFormat="1" ht="27" customHeight="1">
      <c r="A2" s="325" t="s">
        <v>212</v>
      </c>
      <c r="B2" s="325"/>
      <c r="C2" s="325"/>
      <c r="D2" s="111" t="s">
        <v>268</v>
      </c>
      <c r="E2" s="68" t="s">
        <v>273</v>
      </c>
      <c r="F2" s="111" t="s">
        <v>274</v>
      </c>
      <c r="G2" s="70" t="s">
        <v>213</v>
      </c>
      <c r="H2" s="70" t="s">
        <v>213</v>
      </c>
    </row>
    <row r="3" spans="1:8" s="3" customFormat="1" ht="12" customHeight="1">
      <c r="A3" s="326">
        <v>1</v>
      </c>
      <c r="B3" s="326"/>
      <c r="C3" s="326"/>
      <c r="D3" s="100">
        <v>2</v>
      </c>
      <c r="E3" s="100">
        <v>3</v>
      </c>
      <c r="F3" s="100">
        <v>4</v>
      </c>
      <c r="G3" s="101" t="s">
        <v>214</v>
      </c>
      <c r="H3" s="101" t="s">
        <v>215</v>
      </c>
    </row>
    <row r="4" spans="1:8" ht="24" customHeight="1">
      <c r="A4" s="224"/>
      <c r="B4" s="225"/>
      <c r="C4" s="224" t="s">
        <v>88</v>
      </c>
      <c r="D4" s="226">
        <f>D5-D12</f>
        <v>-377615373</v>
      </c>
      <c r="E4" s="226">
        <f>E5-E12</f>
        <v>-354277540</v>
      </c>
      <c r="F4" s="226">
        <f>F5-F12</f>
        <v>-354358069</v>
      </c>
      <c r="G4" s="227">
        <f>F4/D4*100</f>
        <v>93.84100710327807</v>
      </c>
      <c r="H4" s="227">
        <f aca="true" t="shared" si="0" ref="H4:H9">F4/E4*100</f>
        <v>100.02273048412835</v>
      </c>
    </row>
    <row r="5" spans="1:8" ht="22.5" customHeight="1">
      <c r="A5" s="158">
        <v>8</v>
      </c>
      <c r="B5" s="158"/>
      <c r="C5" s="228" t="s">
        <v>36</v>
      </c>
      <c r="D5" s="207">
        <f>D6+D9</f>
        <v>41473936</v>
      </c>
      <c r="E5" s="207">
        <f>E6+E9</f>
        <v>75822460</v>
      </c>
      <c r="F5" s="207">
        <f>F6+F9</f>
        <v>75351060</v>
      </c>
      <c r="G5" s="189">
        <f aca="true" t="shared" si="1" ref="G5:G19">F5/D5*100</f>
        <v>181.68292490975537</v>
      </c>
      <c r="H5" s="189">
        <f t="shared" si="0"/>
        <v>99.37828448193319</v>
      </c>
    </row>
    <row r="6" spans="1:8" ht="12.75">
      <c r="A6" s="158">
        <v>83</v>
      </c>
      <c r="B6" s="158"/>
      <c r="C6" s="229" t="s">
        <v>265</v>
      </c>
      <c r="D6" s="207">
        <f aca="true" t="shared" si="2" ref="D6:F7">D7</f>
        <v>0</v>
      </c>
      <c r="E6" s="207">
        <f>E7</f>
        <v>2822460</v>
      </c>
      <c r="F6" s="207">
        <f>F7</f>
        <v>2355960</v>
      </c>
      <c r="G6" s="189" t="s">
        <v>200</v>
      </c>
      <c r="H6" s="189">
        <f t="shared" si="0"/>
        <v>83.47186496885696</v>
      </c>
    </row>
    <row r="7" spans="1:8" ht="25.5" customHeight="1">
      <c r="A7" s="158">
        <v>834</v>
      </c>
      <c r="B7" s="158"/>
      <c r="C7" s="228" t="s">
        <v>266</v>
      </c>
      <c r="D7" s="207">
        <f t="shared" si="2"/>
        <v>0</v>
      </c>
      <c r="E7" s="207">
        <f t="shared" si="2"/>
        <v>2822460</v>
      </c>
      <c r="F7" s="207">
        <f t="shared" si="2"/>
        <v>2355960</v>
      </c>
      <c r="G7" s="189" t="s">
        <v>200</v>
      </c>
      <c r="H7" s="189">
        <f t="shared" si="0"/>
        <v>83.47186496885696</v>
      </c>
    </row>
    <row r="8" spans="1:8" ht="25.5" customHeight="1">
      <c r="A8" s="158"/>
      <c r="B8" s="194">
        <v>8341</v>
      </c>
      <c r="C8" s="230" t="s">
        <v>267</v>
      </c>
      <c r="D8" s="231">
        <v>0</v>
      </c>
      <c r="E8" s="232">
        <v>2822460</v>
      </c>
      <c r="F8" s="231">
        <v>2355960</v>
      </c>
      <c r="G8" s="173" t="s">
        <v>200</v>
      </c>
      <c r="H8" s="174">
        <f t="shared" si="0"/>
        <v>83.47186496885696</v>
      </c>
    </row>
    <row r="9" spans="1:8" ht="18" customHeight="1">
      <c r="A9" s="158">
        <v>84</v>
      </c>
      <c r="B9" s="158"/>
      <c r="C9" s="78" t="s">
        <v>87</v>
      </c>
      <c r="D9" s="207">
        <f aca="true" t="shared" si="3" ref="D9:F10">D10</f>
        <v>41473936</v>
      </c>
      <c r="E9" s="207">
        <f t="shared" si="3"/>
        <v>73000000</v>
      </c>
      <c r="F9" s="207">
        <f t="shared" si="3"/>
        <v>72995100</v>
      </c>
      <c r="G9" s="189">
        <f t="shared" si="1"/>
        <v>176.00234518373176</v>
      </c>
      <c r="H9" s="189">
        <f t="shared" si="0"/>
        <v>99.99328767123288</v>
      </c>
    </row>
    <row r="10" spans="1:8" ht="13.5" customHeight="1">
      <c r="A10" s="158">
        <v>847</v>
      </c>
      <c r="B10" s="158"/>
      <c r="C10" s="78" t="s">
        <v>155</v>
      </c>
      <c r="D10" s="207">
        <f t="shared" si="3"/>
        <v>41473936</v>
      </c>
      <c r="E10" s="207">
        <f t="shared" si="3"/>
        <v>73000000</v>
      </c>
      <c r="F10" s="207">
        <f t="shared" si="3"/>
        <v>72995100</v>
      </c>
      <c r="G10" s="189">
        <f t="shared" si="1"/>
        <v>176.00234518373176</v>
      </c>
      <c r="H10" s="189">
        <f aca="true" t="shared" si="4" ref="H10:H19">F10/E10*100</f>
        <v>99.99328767123288</v>
      </c>
    </row>
    <row r="11" spans="1:8" ht="12.75" customHeight="1">
      <c r="A11" s="158"/>
      <c r="B11" s="194">
        <v>8471</v>
      </c>
      <c r="C11" s="34" t="s">
        <v>172</v>
      </c>
      <c r="D11" s="231">
        <v>41473936</v>
      </c>
      <c r="E11" s="232">
        <v>73000000</v>
      </c>
      <c r="F11" s="231">
        <v>72995100</v>
      </c>
      <c r="G11" s="173">
        <f t="shared" si="1"/>
        <v>176.00234518373176</v>
      </c>
      <c r="H11" s="233">
        <f t="shared" si="4"/>
        <v>99.99328767123288</v>
      </c>
    </row>
    <row r="12" spans="1:8" ht="24" customHeight="1">
      <c r="A12" s="158">
        <v>5</v>
      </c>
      <c r="B12" s="158"/>
      <c r="C12" s="228" t="s">
        <v>247</v>
      </c>
      <c r="D12" s="207">
        <f>D13</f>
        <v>419089309</v>
      </c>
      <c r="E12" s="207">
        <f>E13</f>
        <v>430100000</v>
      </c>
      <c r="F12" s="207">
        <f>F13</f>
        <v>429709129</v>
      </c>
      <c r="G12" s="189">
        <f t="shared" si="1"/>
        <v>102.53402312393514</v>
      </c>
      <c r="H12" s="189">
        <f t="shared" si="4"/>
        <v>99.90912090211579</v>
      </c>
    </row>
    <row r="13" spans="1:8" ht="12.75" customHeight="1">
      <c r="A13" s="158">
        <v>54</v>
      </c>
      <c r="B13" s="194"/>
      <c r="C13" s="78" t="s">
        <v>165</v>
      </c>
      <c r="D13" s="207">
        <f>D14+D16+D18</f>
        <v>419089309</v>
      </c>
      <c r="E13" s="207">
        <f>E14+E16+E18</f>
        <v>430100000</v>
      </c>
      <c r="F13" s="207">
        <f>F14+F16+F18</f>
        <v>429709129</v>
      </c>
      <c r="G13" s="189">
        <f t="shared" si="1"/>
        <v>102.53402312393514</v>
      </c>
      <c r="H13" s="189">
        <f t="shared" si="4"/>
        <v>99.90912090211579</v>
      </c>
    </row>
    <row r="14" spans="1:8" ht="24" customHeight="1">
      <c r="A14" s="158">
        <v>542</v>
      </c>
      <c r="B14" s="158"/>
      <c r="C14" s="161" t="s">
        <v>226</v>
      </c>
      <c r="D14" s="207">
        <f>D15</f>
        <v>13669594</v>
      </c>
      <c r="E14" s="207">
        <f>E15</f>
        <v>24400000</v>
      </c>
      <c r="F14" s="207">
        <f>F15</f>
        <v>24388364</v>
      </c>
      <c r="G14" s="189">
        <f t="shared" si="1"/>
        <v>178.41322865916865</v>
      </c>
      <c r="H14" s="189">
        <f t="shared" si="4"/>
        <v>99.95231147540984</v>
      </c>
    </row>
    <row r="15" spans="1:8" ht="24.75" customHeight="1">
      <c r="A15" s="194"/>
      <c r="B15" s="194">
        <v>5422</v>
      </c>
      <c r="C15" s="155" t="s">
        <v>173</v>
      </c>
      <c r="D15" s="231">
        <v>13669594</v>
      </c>
      <c r="E15" s="232">
        <v>24400000</v>
      </c>
      <c r="F15" s="231">
        <v>24388364</v>
      </c>
      <c r="G15" s="173">
        <f t="shared" si="1"/>
        <v>178.41322865916865</v>
      </c>
      <c r="H15" s="233">
        <f t="shared" si="4"/>
        <v>99.95231147540984</v>
      </c>
    </row>
    <row r="16" spans="1:8" ht="24" customHeight="1">
      <c r="A16" s="158">
        <v>544</v>
      </c>
      <c r="B16" s="158"/>
      <c r="C16" s="78" t="s">
        <v>174</v>
      </c>
      <c r="D16" s="207">
        <f>D17</f>
        <v>188693550</v>
      </c>
      <c r="E16" s="207">
        <f>E17</f>
        <v>176800000</v>
      </c>
      <c r="F16" s="207">
        <f>F17</f>
        <v>176762482</v>
      </c>
      <c r="G16" s="189">
        <f t="shared" si="1"/>
        <v>93.67701333723384</v>
      </c>
      <c r="H16" s="189">
        <f t="shared" si="4"/>
        <v>99.9787794117647</v>
      </c>
    </row>
    <row r="17" spans="1:8" ht="24" customHeight="1">
      <c r="A17" s="194"/>
      <c r="B17" s="194">
        <v>5443</v>
      </c>
      <c r="C17" s="34" t="s">
        <v>176</v>
      </c>
      <c r="D17" s="231">
        <v>188693550</v>
      </c>
      <c r="E17" s="232">
        <v>176800000</v>
      </c>
      <c r="F17" s="231">
        <v>176762482</v>
      </c>
      <c r="G17" s="173">
        <f t="shared" si="1"/>
        <v>93.67701333723384</v>
      </c>
      <c r="H17" s="174">
        <f t="shared" si="4"/>
        <v>99.9787794117647</v>
      </c>
    </row>
    <row r="18" spans="1:8" ht="12.75" customHeight="1">
      <c r="A18" s="158">
        <v>547</v>
      </c>
      <c r="B18" s="234"/>
      <c r="C18" s="78" t="s">
        <v>156</v>
      </c>
      <c r="D18" s="207">
        <f>D19</f>
        <v>216726165</v>
      </c>
      <c r="E18" s="207">
        <f>E19</f>
        <v>228900000</v>
      </c>
      <c r="F18" s="207">
        <f>F19</f>
        <v>228558283</v>
      </c>
      <c r="G18" s="189">
        <f t="shared" si="1"/>
        <v>105.45947832371785</v>
      </c>
      <c r="H18" s="189">
        <f t="shared" si="4"/>
        <v>99.85071341197029</v>
      </c>
    </row>
    <row r="19" spans="1:8" ht="15" customHeight="1">
      <c r="A19" s="234"/>
      <c r="B19" s="194">
        <v>5471</v>
      </c>
      <c r="C19" s="194" t="s">
        <v>188</v>
      </c>
      <c r="D19" s="231">
        <v>216726165</v>
      </c>
      <c r="E19" s="232">
        <v>228900000</v>
      </c>
      <c r="F19" s="231">
        <v>228558283</v>
      </c>
      <c r="G19" s="173">
        <f t="shared" si="1"/>
        <v>105.45947832371785</v>
      </c>
      <c r="H19" s="233">
        <f t="shared" si="4"/>
        <v>99.85071341197029</v>
      </c>
    </row>
    <row r="21" ht="13.5" customHeight="1"/>
    <row r="22" ht="19.5" customHeight="1"/>
  </sheetData>
  <sheetProtection/>
  <mergeCells count="3">
    <mergeCell ref="A3:C3"/>
    <mergeCell ref="A2:C2"/>
    <mergeCell ref="A1:H1"/>
  </mergeCells>
  <printOptions horizontalCentered="1"/>
  <pageMargins left="0.1968503937007874" right="0.1968503937007874" top="0.6299212598425197" bottom="0.6299212598425197" header="0.5118110236220472" footer="0.5118110236220472"/>
  <pageSetup firstPageNumber="741" useFirstPageNumber="1" fitToHeight="0" fitToWidth="0" horizontalDpi="600" verticalDpi="600" orientation="portrait" paperSize="9" scale="86" r:id="rId1"/>
  <headerFooter alignWithMargins="0">
    <oddFooter>&amp;C&amp;P</oddFooter>
  </headerFooter>
  <colBreaks count="1" manualBreakCount="1">
    <brk id="8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49"/>
  <sheetViews>
    <sheetView view="pageBreakPreview" zoomScaleSheetLayoutView="100" workbookViewId="0" topLeftCell="A1">
      <selection activeCell="B9" sqref="B9"/>
    </sheetView>
  </sheetViews>
  <sheetFormatPr defaultColWidth="11.421875" defaultRowHeight="12.75"/>
  <cols>
    <col min="1" max="1" width="7.28125" style="54" customWidth="1"/>
    <col min="2" max="2" width="49.7109375" style="27" customWidth="1"/>
    <col min="3" max="4" width="12.28125" style="94" bestFit="1" customWidth="1"/>
    <col min="5" max="5" width="8.28125" style="27" bestFit="1" customWidth="1"/>
    <col min="6" max="6" width="14.28125" style="27" customWidth="1"/>
    <col min="7" max="7" width="14.7109375" style="27" customWidth="1"/>
    <col min="8" max="8" width="11.421875" style="27" customWidth="1"/>
    <col min="9" max="9" width="14.28125" style="27" bestFit="1" customWidth="1"/>
    <col min="10" max="16384" width="11.421875" style="27" customWidth="1"/>
  </cols>
  <sheetData>
    <row r="1" spans="1:5" ht="26.25" customHeight="1">
      <c r="A1" s="331" t="s">
        <v>108</v>
      </c>
      <c r="B1" s="331"/>
      <c r="C1" s="329"/>
      <c r="D1" s="329"/>
      <c r="E1" s="329"/>
    </row>
    <row r="2" spans="1:5" ht="27" customHeight="1">
      <c r="A2" s="334" t="s">
        <v>212</v>
      </c>
      <c r="B2" s="334"/>
      <c r="C2" s="68" t="s">
        <v>273</v>
      </c>
      <c r="D2" s="111" t="s">
        <v>274</v>
      </c>
      <c r="E2" s="305" t="s">
        <v>213</v>
      </c>
    </row>
    <row r="3" spans="1:5" ht="12" customHeight="1">
      <c r="A3" s="332" t="s">
        <v>229</v>
      </c>
      <c r="B3" s="333"/>
      <c r="C3" s="102">
        <v>2</v>
      </c>
      <c r="D3" s="102">
        <v>3</v>
      </c>
      <c r="E3" s="101" t="s">
        <v>230</v>
      </c>
    </row>
    <row r="4" spans="1:9" s="44" customFormat="1" ht="22.5" customHeight="1">
      <c r="A4" s="235" t="s">
        <v>146</v>
      </c>
      <c r="B4" s="236" t="s">
        <v>109</v>
      </c>
      <c r="C4" s="237">
        <f>C6+C85+C111+C219</f>
        <v>3191823402</v>
      </c>
      <c r="D4" s="237">
        <f>D6+D85+D111+D219</f>
        <v>3163388735</v>
      </c>
      <c r="E4" s="238">
        <f>D4/C4*100</f>
        <v>99.10914034334786</v>
      </c>
      <c r="F4" s="26"/>
      <c r="G4" s="26"/>
      <c r="H4" s="26"/>
      <c r="I4" s="72"/>
    </row>
    <row r="5" spans="1:7" s="44" customFormat="1" ht="12.75" customHeight="1">
      <c r="A5" s="239"/>
      <c r="B5" s="240"/>
      <c r="C5" s="241"/>
      <c r="D5" s="241"/>
      <c r="E5" s="242"/>
      <c r="F5" s="26"/>
      <c r="G5" s="26"/>
    </row>
    <row r="6" spans="1:5" s="51" customFormat="1" ht="12.75">
      <c r="A6" s="158">
        <v>100</v>
      </c>
      <c r="B6" s="78" t="s">
        <v>132</v>
      </c>
      <c r="C6" s="188">
        <f>C8+C59+C67+C74+C80</f>
        <v>259256350</v>
      </c>
      <c r="D6" s="188">
        <f>D8+D59+D67+D74+D80</f>
        <v>245973886</v>
      </c>
      <c r="E6" s="242">
        <f>D6/C6*100</f>
        <v>94.87670639504104</v>
      </c>
    </row>
    <row r="7" spans="1:5" ht="12" customHeight="1">
      <c r="A7" s="194"/>
      <c r="B7" s="243"/>
      <c r="C7" s="244"/>
      <c r="D7" s="244"/>
      <c r="E7" s="242"/>
    </row>
    <row r="8" spans="1:5" ht="12.75">
      <c r="A8" s="245" t="s">
        <v>92</v>
      </c>
      <c r="B8" s="78" t="s">
        <v>93</v>
      </c>
      <c r="C8" s="188">
        <f>C9</f>
        <v>242623850</v>
      </c>
      <c r="D8" s="188">
        <f>D9</f>
        <v>231941647</v>
      </c>
      <c r="E8" s="242">
        <f>D8/C8*100</f>
        <v>95.59721643193775</v>
      </c>
    </row>
    <row r="9" spans="1:5" ht="12.75">
      <c r="A9" s="246">
        <v>3</v>
      </c>
      <c r="B9" s="78" t="s">
        <v>59</v>
      </c>
      <c r="C9" s="188">
        <f>C10+C21+C50+C55</f>
        <v>242623850</v>
      </c>
      <c r="D9" s="188">
        <f>D10+D21+D50+D55</f>
        <v>231941647</v>
      </c>
      <c r="E9" s="242">
        <f>D9/C9*100</f>
        <v>95.59721643193775</v>
      </c>
    </row>
    <row r="10" spans="1:5" ht="12.75">
      <c r="A10" s="246">
        <v>31</v>
      </c>
      <c r="B10" s="78" t="s">
        <v>60</v>
      </c>
      <c r="C10" s="188">
        <f>C11+C16+C18</f>
        <v>172032500</v>
      </c>
      <c r="D10" s="188">
        <f>D11+D16+D18</f>
        <v>170835322</v>
      </c>
      <c r="E10" s="242">
        <f>D10/C10*100</f>
        <v>99.30409777222327</v>
      </c>
    </row>
    <row r="11" spans="1:5" ht="12.75">
      <c r="A11" s="246">
        <v>311</v>
      </c>
      <c r="B11" s="78" t="s">
        <v>159</v>
      </c>
      <c r="C11" s="188">
        <f>SUM(C12:C15)</f>
        <v>142177500</v>
      </c>
      <c r="D11" s="188">
        <f>SUM(D12:D15)</f>
        <v>142684158</v>
      </c>
      <c r="E11" s="242">
        <f aca="true" t="shared" si="0" ref="E11:E57">D11/C11*100</f>
        <v>100.35635596349633</v>
      </c>
    </row>
    <row r="12" spans="1:5" ht="12.75">
      <c r="A12" s="247">
        <v>3111</v>
      </c>
      <c r="B12" s="247" t="s">
        <v>61</v>
      </c>
      <c r="C12" s="172">
        <v>140787500</v>
      </c>
      <c r="D12" s="171">
        <v>141218437</v>
      </c>
      <c r="E12" s="248">
        <f t="shared" si="0"/>
        <v>100.30609038444464</v>
      </c>
    </row>
    <row r="13" spans="1:5" ht="12.75">
      <c r="A13" s="175">
        <v>3112</v>
      </c>
      <c r="B13" s="176" t="s">
        <v>231</v>
      </c>
      <c r="C13" s="172">
        <v>170000</v>
      </c>
      <c r="D13" s="171">
        <v>164559</v>
      </c>
      <c r="E13" s="248"/>
    </row>
    <row r="14" spans="1:5" ht="12.75">
      <c r="A14" s="247">
        <v>3113</v>
      </c>
      <c r="B14" s="247" t="s">
        <v>248</v>
      </c>
      <c r="C14" s="172">
        <v>780000</v>
      </c>
      <c r="D14" s="171">
        <v>857662</v>
      </c>
      <c r="E14" s="248">
        <f t="shared" si="0"/>
        <v>109.95666666666666</v>
      </c>
    </row>
    <row r="15" spans="1:5" ht="12.75">
      <c r="A15" s="247">
        <v>3114</v>
      </c>
      <c r="B15" s="247" t="s">
        <v>63</v>
      </c>
      <c r="C15" s="172">
        <v>440000</v>
      </c>
      <c r="D15" s="171">
        <v>443500</v>
      </c>
      <c r="E15" s="248">
        <f t="shared" si="0"/>
        <v>100.79545454545456</v>
      </c>
    </row>
    <row r="16" spans="1:5" ht="12.75">
      <c r="A16" s="246">
        <v>312</v>
      </c>
      <c r="B16" s="78" t="s">
        <v>64</v>
      </c>
      <c r="C16" s="188">
        <f>C17</f>
        <v>6555000</v>
      </c>
      <c r="D16" s="188">
        <f>D17</f>
        <v>4794569</v>
      </c>
      <c r="E16" s="242">
        <f>D16/C16*100</f>
        <v>73.14369183829137</v>
      </c>
    </row>
    <row r="17" spans="1:5" ht="12.75">
      <c r="A17" s="170">
        <v>3121</v>
      </c>
      <c r="B17" s="170" t="s">
        <v>64</v>
      </c>
      <c r="C17" s="178">
        <v>6555000</v>
      </c>
      <c r="D17" s="177">
        <v>4794569</v>
      </c>
      <c r="E17" s="248">
        <f t="shared" si="0"/>
        <v>73.14369183829137</v>
      </c>
    </row>
    <row r="18" spans="1:5" ht="12.75">
      <c r="A18" s="246">
        <v>313</v>
      </c>
      <c r="B18" s="78" t="s">
        <v>65</v>
      </c>
      <c r="C18" s="188">
        <f>SUM(C19:C20)</f>
        <v>23300000</v>
      </c>
      <c r="D18" s="188">
        <f>SUM(D19:D20)</f>
        <v>23356595</v>
      </c>
      <c r="E18" s="242">
        <f>D18/C18*100</f>
        <v>100.24289699570816</v>
      </c>
    </row>
    <row r="19" spans="1:5" ht="12.75">
      <c r="A19" s="170">
        <v>3132</v>
      </c>
      <c r="B19" s="170" t="s">
        <v>157</v>
      </c>
      <c r="C19" s="178">
        <v>23299000</v>
      </c>
      <c r="D19" s="177">
        <v>23356475</v>
      </c>
      <c r="E19" s="248">
        <f t="shared" si="0"/>
        <v>100.24668440705608</v>
      </c>
    </row>
    <row r="20" spans="1:5" ht="12.75">
      <c r="A20" s="170">
        <v>3133</v>
      </c>
      <c r="B20" s="170" t="s">
        <v>158</v>
      </c>
      <c r="C20" s="178">
        <v>1000</v>
      </c>
      <c r="D20" s="177">
        <v>120</v>
      </c>
      <c r="E20" s="248">
        <f t="shared" si="0"/>
        <v>12</v>
      </c>
    </row>
    <row r="21" spans="1:5" s="28" customFormat="1" ht="12.75">
      <c r="A21" s="246">
        <v>32</v>
      </c>
      <c r="B21" s="245" t="s">
        <v>2</v>
      </c>
      <c r="C21" s="188">
        <f>C22+C26+C31+C41+C43</f>
        <v>69341350</v>
      </c>
      <c r="D21" s="188">
        <f>D22+D26+D31+D41+D43</f>
        <v>60302511</v>
      </c>
      <c r="E21" s="242">
        <f t="shared" si="0"/>
        <v>86.96472018499784</v>
      </c>
    </row>
    <row r="22" spans="1:5" ht="12.75">
      <c r="A22" s="246">
        <v>321</v>
      </c>
      <c r="B22" s="78" t="s">
        <v>6</v>
      </c>
      <c r="C22" s="188">
        <f>SUM(C23:C25)</f>
        <v>10668000</v>
      </c>
      <c r="D22" s="188">
        <f>SUM(D23:D25)</f>
        <v>9184255</v>
      </c>
      <c r="E22" s="242">
        <f t="shared" si="0"/>
        <v>86.09162917135357</v>
      </c>
    </row>
    <row r="23" spans="1:5" ht="12.75">
      <c r="A23" s="170">
        <v>3211</v>
      </c>
      <c r="B23" s="179" t="s">
        <v>66</v>
      </c>
      <c r="C23" s="178">
        <v>2570000</v>
      </c>
      <c r="D23" s="177">
        <v>2451440</v>
      </c>
      <c r="E23" s="248">
        <f t="shared" si="0"/>
        <v>95.38677042801557</v>
      </c>
    </row>
    <row r="24" spans="1:5" ht="12.75">
      <c r="A24" s="170">
        <v>3212</v>
      </c>
      <c r="B24" s="179" t="s">
        <v>67</v>
      </c>
      <c r="C24" s="178">
        <v>6760000</v>
      </c>
      <c r="D24" s="177">
        <v>5471153</v>
      </c>
      <c r="E24" s="248">
        <f t="shared" si="0"/>
        <v>80.93421597633136</v>
      </c>
    </row>
    <row r="25" spans="1:5" ht="12.75">
      <c r="A25" s="14" t="s">
        <v>4</v>
      </c>
      <c r="B25" s="13" t="s">
        <v>5</v>
      </c>
      <c r="C25" s="178">
        <v>1338000</v>
      </c>
      <c r="D25" s="177">
        <v>1261662</v>
      </c>
      <c r="E25" s="248">
        <f t="shared" si="0"/>
        <v>94.29461883408071</v>
      </c>
    </row>
    <row r="26" spans="1:5" ht="12.75">
      <c r="A26" s="246">
        <v>322</v>
      </c>
      <c r="B26" s="78" t="s">
        <v>68</v>
      </c>
      <c r="C26" s="188">
        <f>SUM(C27:C30)</f>
        <v>8762000</v>
      </c>
      <c r="D26" s="188">
        <f>SUM(D27:D30)</f>
        <v>8250081</v>
      </c>
      <c r="E26" s="242">
        <f t="shared" si="0"/>
        <v>94.1575097009815</v>
      </c>
    </row>
    <row r="27" spans="1:5" ht="12.75">
      <c r="A27" s="249">
        <v>3221</v>
      </c>
      <c r="B27" s="247" t="s">
        <v>69</v>
      </c>
      <c r="C27" s="172">
        <v>2100000</v>
      </c>
      <c r="D27" s="171">
        <v>2013302</v>
      </c>
      <c r="E27" s="248">
        <f t="shared" si="0"/>
        <v>95.87152380952381</v>
      </c>
    </row>
    <row r="28" spans="1:5" ht="12.75">
      <c r="A28" s="249">
        <v>3223</v>
      </c>
      <c r="B28" s="247" t="s">
        <v>71</v>
      </c>
      <c r="C28" s="172">
        <v>6200000</v>
      </c>
      <c r="D28" s="171">
        <v>5973595</v>
      </c>
      <c r="E28" s="248">
        <f t="shared" si="0"/>
        <v>96.34830645161291</v>
      </c>
    </row>
    <row r="29" spans="1:5" ht="12.75">
      <c r="A29" s="249">
        <v>3224</v>
      </c>
      <c r="B29" s="249" t="s">
        <v>7</v>
      </c>
      <c r="C29" s="172">
        <v>200000</v>
      </c>
      <c r="D29" s="171">
        <v>160134</v>
      </c>
      <c r="E29" s="248">
        <f t="shared" si="0"/>
        <v>80.067</v>
      </c>
    </row>
    <row r="30" spans="1:5" ht="12.75">
      <c r="A30" s="249" t="s">
        <v>8</v>
      </c>
      <c r="B30" s="249" t="s">
        <v>9</v>
      </c>
      <c r="C30" s="172">
        <v>262000</v>
      </c>
      <c r="D30" s="171">
        <v>103050</v>
      </c>
      <c r="E30" s="248">
        <f t="shared" si="0"/>
        <v>39.33206106870229</v>
      </c>
    </row>
    <row r="31" spans="1:5" ht="12.75">
      <c r="A31" s="246">
        <v>323</v>
      </c>
      <c r="B31" s="78" t="s">
        <v>10</v>
      </c>
      <c r="C31" s="188">
        <f>SUM(C32:C40)</f>
        <v>44963500</v>
      </c>
      <c r="D31" s="188">
        <f>SUM(D32:D40)</f>
        <v>39215707</v>
      </c>
      <c r="E31" s="242">
        <f t="shared" si="0"/>
        <v>87.21675803707451</v>
      </c>
    </row>
    <row r="32" spans="1:5" ht="12.75">
      <c r="A32" s="247">
        <v>3231</v>
      </c>
      <c r="B32" s="250" t="s">
        <v>72</v>
      </c>
      <c r="C32" s="172">
        <v>5000000</v>
      </c>
      <c r="D32" s="171">
        <v>3040817</v>
      </c>
      <c r="E32" s="248">
        <f t="shared" si="0"/>
        <v>60.816340000000004</v>
      </c>
    </row>
    <row r="33" spans="1:5" ht="12.75">
      <c r="A33" s="247">
        <v>3232</v>
      </c>
      <c r="B33" s="249" t="s">
        <v>11</v>
      </c>
      <c r="C33" s="172">
        <v>11833500</v>
      </c>
      <c r="D33" s="171">
        <v>11904872</v>
      </c>
      <c r="E33" s="248">
        <f t="shared" si="0"/>
        <v>100.60313516711032</v>
      </c>
    </row>
    <row r="34" spans="1:5" ht="12.75">
      <c r="A34" s="247">
        <v>3233</v>
      </c>
      <c r="B34" s="251" t="s">
        <v>73</v>
      </c>
      <c r="C34" s="172">
        <v>500000</v>
      </c>
      <c r="D34" s="171">
        <v>306208</v>
      </c>
      <c r="E34" s="248">
        <f t="shared" si="0"/>
        <v>61.2416</v>
      </c>
    </row>
    <row r="35" spans="1:5" ht="12.75">
      <c r="A35" s="247">
        <v>3234</v>
      </c>
      <c r="B35" s="251" t="s">
        <v>74</v>
      </c>
      <c r="C35" s="172">
        <v>1000000</v>
      </c>
      <c r="D35" s="171">
        <v>721263</v>
      </c>
      <c r="E35" s="248">
        <f t="shared" si="0"/>
        <v>72.1263</v>
      </c>
    </row>
    <row r="36" spans="1:5" ht="12.75">
      <c r="A36" s="247">
        <v>3235</v>
      </c>
      <c r="B36" s="251" t="s">
        <v>75</v>
      </c>
      <c r="C36" s="172">
        <v>8400000</v>
      </c>
      <c r="D36" s="171">
        <v>7293412</v>
      </c>
      <c r="E36" s="248">
        <f t="shared" si="0"/>
        <v>86.82633333333334</v>
      </c>
    </row>
    <row r="37" spans="1:5" ht="12.75">
      <c r="A37" s="247">
        <v>3236</v>
      </c>
      <c r="B37" s="251" t="s">
        <v>222</v>
      </c>
      <c r="C37" s="172">
        <v>800000</v>
      </c>
      <c r="D37" s="171">
        <v>228055</v>
      </c>
      <c r="E37" s="248">
        <f t="shared" si="0"/>
        <v>28.506874999999997</v>
      </c>
    </row>
    <row r="38" spans="1:5" ht="12.75">
      <c r="A38" s="247">
        <v>3237</v>
      </c>
      <c r="B38" s="249" t="s">
        <v>12</v>
      </c>
      <c r="C38" s="172">
        <v>5030000</v>
      </c>
      <c r="D38" s="171">
        <v>3293005</v>
      </c>
      <c r="E38" s="248">
        <f t="shared" si="0"/>
        <v>65.46729622266402</v>
      </c>
    </row>
    <row r="39" spans="1:5" ht="12.75">
      <c r="A39" s="252">
        <v>3238</v>
      </c>
      <c r="B39" s="253" t="s">
        <v>232</v>
      </c>
      <c r="C39" s="172">
        <v>8500000</v>
      </c>
      <c r="D39" s="171">
        <v>8466633</v>
      </c>
      <c r="E39" s="248"/>
    </row>
    <row r="40" spans="1:5" ht="12.75">
      <c r="A40" s="247">
        <v>3239</v>
      </c>
      <c r="B40" s="249" t="s">
        <v>76</v>
      </c>
      <c r="C40" s="172">
        <v>3900000</v>
      </c>
      <c r="D40" s="171">
        <v>3961442</v>
      </c>
      <c r="E40" s="248">
        <f t="shared" si="0"/>
        <v>101.5754358974359</v>
      </c>
    </row>
    <row r="41" spans="1:5" ht="12.75">
      <c r="A41" s="254">
        <v>324</v>
      </c>
      <c r="B41" s="255" t="s">
        <v>241</v>
      </c>
      <c r="C41" s="256">
        <f>C42</f>
        <v>5000</v>
      </c>
      <c r="D41" s="256">
        <f>D42</f>
        <v>193</v>
      </c>
      <c r="E41" s="257">
        <f t="shared" si="0"/>
        <v>3.8600000000000003</v>
      </c>
    </row>
    <row r="42" spans="1:5" ht="12.75">
      <c r="A42" s="252">
        <v>3241</v>
      </c>
      <c r="B42" s="253" t="s">
        <v>241</v>
      </c>
      <c r="C42" s="172">
        <v>5000</v>
      </c>
      <c r="D42" s="171">
        <v>193</v>
      </c>
      <c r="E42" s="248">
        <f t="shared" si="0"/>
        <v>3.8600000000000003</v>
      </c>
    </row>
    <row r="43" spans="1:5" ht="12.75">
      <c r="A43" s="246">
        <v>329</v>
      </c>
      <c r="B43" s="78" t="s">
        <v>78</v>
      </c>
      <c r="C43" s="188">
        <f>SUM(C44:C49)</f>
        <v>4942850</v>
      </c>
      <c r="D43" s="188">
        <f>SUM(D44:D49)</f>
        <v>3652275</v>
      </c>
      <c r="E43" s="242">
        <f t="shared" si="0"/>
        <v>73.89006342494714</v>
      </c>
    </row>
    <row r="44" spans="1:5" ht="12.75">
      <c r="A44" s="247">
        <v>3291</v>
      </c>
      <c r="B44" s="247" t="s">
        <v>135</v>
      </c>
      <c r="C44" s="172">
        <v>300000</v>
      </c>
      <c r="D44" s="171">
        <v>176650</v>
      </c>
      <c r="E44" s="248">
        <f t="shared" si="0"/>
        <v>58.88333333333333</v>
      </c>
    </row>
    <row r="45" spans="1:5" ht="12.75">
      <c r="A45" s="247">
        <v>3292</v>
      </c>
      <c r="B45" s="247" t="s">
        <v>79</v>
      </c>
      <c r="C45" s="172">
        <v>838000</v>
      </c>
      <c r="D45" s="171">
        <v>575006</v>
      </c>
      <c r="E45" s="248">
        <f t="shared" si="0"/>
        <v>68.61646778042959</v>
      </c>
    </row>
    <row r="46" spans="1:5" ht="12.75">
      <c r="A46" s="247">
        <v>3293</v>
      </c>
      <c r="B46" s="247" t="s">
        <v>80</v>
      </c>
      <c r="C46" s="172">
        <v>452700</v>
      </c>
      <c r="D46" s="171">
        <v>479134</v>
      </c>
      <c r="E46" s="248">
        <f t="shared" si="0"/>
        <v>105.83918709962448</v>
      </c>
    </row>
    <row r="47" spans="1:5" ht="12.75">
      <c r="A47" s="247">
        <v>3294</v>
      </c>
      <c r="B47" s="247" t="s">
        <v>223</v>
      </c>
      <c r="C47" s="172">
        <v>350000</v>
      </c>
      <c r="D47" s="171">
        <v>235100</v>
      </c>
      <c r="E47" s="248">
        <f t="shared" si="0"/>
        <v>67.17142857142858</v>
      </c>
    </row>
    <row r="48" spans="1:5" ht="12.75">
      <c r="A48" s="247">
        <v>3295</v>
      </c>
      <c r="B48" s="247" t="s">
        <v>160</v>
      </c>
      <c r="C48" s="172">
        <v>1952150</v>
      </c>
      <c r="D48" s="171">
        <v>1596353</v>
      </c>
      <c r="E48" s="248">
        <f t="shared" si="0"/>
        <v>81.77409522833798</v>
      </c>
    </row>
    <row r="49" spans="1:5" ht="12.75">
      <c r="A49" s="247">
        <v>3299</v>
      </c>
      <c r="B49" s="247" t="s">
        <v>78</v>
      </c>
      <c r="C49" s="172">
        <v>1050000</v>
      </c>
      <c r="D49" s="171">
        <v>590032</v>
      </c>
      <c r="E49" s="248">
        <f t="shared" si="0"/>
        <v>56.1935238095238</v>
      </c>
    </row>
    <row r="50" spans="1:5" ht="12.75">
      <c r="A50" s="246">
        <v>34</v>
      </c>
      <c r="B50" s="78" t="s">
        <v>148</v>
      </c>
      <c r="C50" s="188">
        <f>C51</f>
        <v>950000</v>
      </c>
      <c r="D50" s="188">
        <f>D51</f>
        <v>754515</v>
      </c>
      <c r="E50" s="242">
        <f t="shared" si="0"/>
        <v>79.42263157894736</v>
      </c>
    </row>
    <row r="51" spans="1:5" ht="12.75">
      <c r="A51" s="246">
        <v>343</v>
      </c>
      <c r="B51" s="78" t="s">
        <v>89</v>
      </c>
      <c r="C51" s="188">
        <f>SUM(C52:C54)</f>
        <v>950000</v>
      </c>
      <c r="D51" s="188">
        <f>SUM(D52:D54)</f>
        <v>754515</v>
      </c>
      <c r="E51" s="242">
        <f t="shared" si="0"/>
        <v>79.42263157894736</v>
      </c>
    </row>
    <row r="52" spans="1:5" ht="12.75">
      <c r="A52" s="194">
        <v>3431</v>
      </c>
      <c r="B52" s="258" t="s">
        <v>90</v>
      </c>
      <c r="C52" s="172">
        <v>700000</v>
      </c>
      <c r="D52" s="171">
        <v>718793</v>
      </c>
      <c r="E52" s="248">
        <f t="shared" si="0"/>
        <v>102.68471428571428</v>
      </c>
    </row>
    <row r="53" spans="1:5" ht="12.75">
      <c r="A53" s="195">
        <v>3432</v>
      </c>
      <c r="B53" s="196" t="s">
        <v>233</v>
      </c>
      <c r="C53" s="172">
        <v>200000</v>
      </c>
      <c r="D53" s="171">
        <v>32759</v>
      </c>
      <c r="E53" s="248"/>
    </row>
    <row r="54" spans="1:5" ht="12.75">
      <c r="A54" s="194">
        <v>3433</v>
      </c>
      <c r="B54" s="258" t="s">
        <v>91</v>
      </c>
      <c r="C54" s="172">
        <v>50000</v>
      </c>
      <c r="D54" s="171">
        <v>2963</v>
      </c>
      <c r="E54" s="248">
        <f t="shared" si="0"/>
        <v>5.926</v>
      </c>
    </row>
    <row r="55" spans="1:5" ht="12.75">
      <c r="A55" s="246">
        <v>38</v>
      </c>
      <c r="B55" s="78" t="s">
        <v>161</v>
      </c>
      <c r="C55" s="188">
        <f>C56</f>
        <v>300000</v>
      </c>
      <c r="D55" s="188">
        <f>D56</f>
        <v>49299</v>
      </c>
      <c r="E55" s="242">
        <f t="shared" si="0"/>
        <v>16.433</v>
      </c>
    </row>
    <row r="56" spans="1:5" ht="12.75">
      <c r="A56" s="246">
        <v>381</v>
      </c>
      <c r="B56" s="78" t="s">
        <v>52</v>
      </c>
      <c r="C56" s="188">
        <f>C57</f>
        <v>300000</v>
      </c>
      <c r="D56" s="188">
        <f>D57</f>
        <v>49299</v>
      </c>
      <c r="E56" s="242">
        <f t="shared" si="0"/>
        <v>16.433</v>
      </c>
    </row>
    <row r="57" spans="1:5" ht="12.75">
      <c r="A57" s="249">
        <v>3811</v>
      </c>
      <c r="B57" s="247" t="s">
        <v>17</v>
      </c>
      <c r="C57" s="172">
        <v>300000</v>
      </c>
      <c r="D57" s="171">
        <v>49299</v>
      </c>
      <c r="E57" s="248">
        <f t="shared" si="0"/>
        <v>16.433</v>
      </c>
    </row>
    <row r="58" spans="1:5" ht="12.75">
      <c r="A58" s="249"/>
      <c r="B58" s="247"/>
      <c r="C58" s="259"/>
      <c r="D58" s="259"/>
      <c r="E58" s="259"/>
    </row>
    <row r="59" spans="1:5" ht="12.75">
      <c r="A59" s="245" t="s">
        <v>94</v>
      </c>
      <c r="B59" s="245" t="s">
        <v>95</v>
      </c>
      <c r="C59" s="188">
        <f>C60</f>
        <v>3562500</v>
      </c>
      <c r="D59" s="188">
        <f>D60</f>
        <v>1219770</v>
      </c>
      <c r="E59" s="242">
        <f aca="true" t="shared" si="1" ref="E59:E65">D59/C59*100</f>
        <v>34.23915789473684</v>
      </c>
    </row>
    <row r="60" spans="1:5" ht="12.75">
      <c r="A60" s="245">
        <v>42</v>
      </c>
      <c r="B60" s="245" t="s">
        <v>19</v>
      </c>
      <c r="C60" s="188">
        <f>C61</f>
        <v>3562500</v>
      </c>
      <c r="D60" s="188">
        <f>D61</f>
        <v>1219770</v>
      </c>
      <c r="E60" s="242">
        <f t="shared" si="1"/>
        <v>34.23915789473684</v>
      </c>
    </row>
    <row r="61" spans="1:5" ht="12.75">
      <c r="A61" s="245">
        <v>422</v>
      </c>
      <c r="B61" s="245" t="s">
        <v>29</v>
      </c>
      <c r="C61" s="188">
        <f>SUM(C62:C65)</f>
        <v>3562500</v>
      </c>
      <c r="D61" s="188">
        <f>SUM(D62:D65)</f>
        <v>1219770</v>
      </c>
      <c r="E61" s="242">
        <f t="shared" si="1"/>
        <v>34.23915789473684</v>
      </c>
    </row>
    <row r="62" spans="1:5" ht="12.75">
      <c r="A62" s="220" t="s">
        <v>25</v>
      </c>
      <c r="B62" s="260" t="s">
        <v>26</v>
      </c>
      <c r="C62" s="172">
        <v>650000</v>
      </c>
      <c r="D62" s="171">
        <v>145136</v>
      </c>
      <c r="E62" s="248">
        <f t="shared" si="1"/>
        <v>22.328615384615386</v>
      </c>
    </row>
    <row r="63" spans="1:5" ht="12.75">
      <c r="A63" s="249" t="s">
        <v>27</v>
      </c>
      <c r="B63" s="249" t="s">
        <v>28</v>
      </c>
      <c r="C63" s="172">
        <v>400000</v>
      </c>
      <c r="D63" s="171">
        <v>379388</v>
      </c>
      <c r="E63" s="248">
        <f t="shared" si="1"/>
        <v>94.84700000000001</v>
      </c>
    </row>
    <row r="64" spans="1:5" ht="12.75">
      <c r="A64" s="249">
        <v>4224</v>
      </c>
      <c r="B64" s="247" t="s">
        <v>143</v>
      </c>
      <c r="C64" s="172">
        <v>1812500</v>
      </c>
      <c r="D64" s="171">
        <v>507769</v>
      </c>
      <c r="E64" s="248">
        <f t="shared" si="1"/>
        <v>28.014841379310347</v>
      </c>
    </row>
    <row r="65" spans="1:5" ht="12.75">
      <c r="A65" s="249" t="s">
        <v>30</v>
      </c>
      <c r="B65" s="249" t="s">
        <v>1</v>
      </c>
      <c r="C65" s="172">
        <v>700000</v>
      </c>
      <c r="D65" s="171">
        <v>187477</v>
      </c>
      <c r="E65" s="248">
        <f t="shared" si="1"/>
        <v>26.782428571428575</v>
      </c>
    </row>
    <row r="66" spans="1:5" ht="12.75">
      <c r="A66" s="249"/>
      <c r="B66" s="249"/>
      <c r="C66" s="232"/>
      <c r="D66" s="259"/>
      <c r="E66" s="242"/>
    </row>
    <row r="67" spans="1:5" ht="12.75">
      <c r="A67" s="245" t="s">
        <v>96</v>
      </c>
      <c r="B67" s="245" t="s">
        <v>97</v>
      </c>
      <c r="C67" s="188">
        <f>C68</f>
        <v>8670000</v>
      </c>
      <c r="D67" s="188">
        <f>D68</f>
        <v>8453552</v>
      </c>
      <c r="E67" s="242">
        <f aca="true" t="shared" si="2" ref="E67:E72">D67/C67*100</f>
        <v>97.5034832756632</v>
      </c>
    </row>
    <row r="68" spans="1:5" ht="12.75">
      <c r="A68" s="245">
        <v>42</v>
      </c>
      <c r="B68" s="245" t="s">
        <v>19</v>
      </c>
      <c r="C68" s="188">
        <f>C69+C71</f>
        <v>8670000</v>
      </c>
      <c r="D68" s="188">
        <f>D69+D71</f>
        <v>8453552</v>
      </c>
      <c r="E68" s="242">
        <f t="shared" si="2"/>
        <v>97.5034832756632</v>
      </c>
    </row>
    <row r="69" spans="1:5" ht="12.75">
      <c r="A69" s="245">
        <v>422</v>
      </c>
      <c r="B69" s="245" t="s">
        <v>29</v>
      </c>
      <c r="C69" s="188">
        <f>C70</f>
        <v>2400000</v>
      </c>
      <c r="D69" s="188">
        <f>D70</f>
        <v>2237266</v>
      </c>
      <c r="E69" s="242">
        <f t="shared" si="2"/>
        <v>93.21941666666666</v>
      </c>
    </row>
    <row r="70" spans="1:5" ht="12.75">
      <c r="A70" s="220" t="s">
        <v>25</v>
      </c>
      <c r="B70" s="247" t="s">
        <v>26</v>
      </c>
      <c r="C70" s="172">
        <v>2400000</v>
      </c>
      <c r="D70" s="171">
        <v>2237266</v>
      </c>
      <c r="E70" s="248">
        <f t="shared" si="2"/>
        <v>93.21941666666666</v>
      </c>
    </row>
    <row r="71" spans="1:5" ht="12.75">
      <c r="A71" s="245">
        <v>426</v>
      </c>
      <c r="B71" s="245" t="s">
        <v>139</v>
      </c>
      <c r="C71" s="188">
        <f>C72</f>
        <v>6270000</v>
      </c>
      <c r="D71" s="188">
        <f>D72</f>
        <v>6216286</v>
      </c>
      <c r="E71" s="242">
        <f t="shared" si="2"/>
        <v>99.14331738437001</v>
      </c>
    </row>
    <row r="72" spans="1:5" ht="12.75">
      <c r="A72" s="249">
        <v>4262</v>
      </c>
      <c r="B72" s="221" t="s">
        <v>138</v>
      </c>
      <c r="C72" s="172">
        <v>6270000</v>
      </c>
      <c r="D72" s="171">
        <v>6216286</v>
      </c>
      <c r="E72" s="248">
        <f t="shared" si="2"/>
        <v>99.14331738437001</v>
      </c>
    </row>
    <row r="73" spans="1:5" ht="12.75">
      <c r="A73" s="249"/>
      <c r="B73" s="247"/>
      <c r="C73" s="261"/>
      <c r="D73" s="261"/>
      <c r="E73" s="242"/>
    </row>
    <row r="74" spans="1:5" ht="12.75" hidden="1">
      <c r="A74" s="245" t="s">
        <v>98</v>
      </c>
      <c r="B74" s="245" t="s">
        <v>145</v>
      </c>
      <c r="C74" s="188">
        <f>C75</f>
        <v>0</v>
      </c>
      <c r="D74" s="188">
        <f>D75</f>
        <v>0</v>
      </c>
      <c r="E74" s="262" t="s">
        <v>200</v>
      </c>
    </row>
    <row r="75" spans="1:5" ht="12.75" hidden="1">
      <c r="A75" s="245">
        <v>42</v>
      </c>
      <c r="B75" s="245" t="s">
        <v>19</v>
      </c>
      <c r="C75" s="188">
        <f>C76</f>
        <v>0</v>
      </c>
      <c r="D75" s="188">
        <f>D76</f>
        <v>0</v>
      </c>
      <c r="E75" s="262" t="s">
        <v>200</v>
      </c>
    </row>
    <row r="76" spans="1:5" ht="12.75" hidden="1">
      <c r="A76" s="245">
        <v>423</v>
      </c>
      <c r="B76" s="245" t="s">
        <v>149</v>
      </c>
      <c r="C76" s="188">
        <f>C78+C77</f>
        <v>0</v>
      </c>
      <c r="D76" s="188">
        <f>D78+D77</f>
        <v>0</v>
      </c>
      <c r="E76" s="262" t="s">
        <v>200</v>
      </c>
    </row>
    <row r="77" spans="1:5" ht="12.75" hidden="1">
      <c r="A77" s="249">
        <v>4231</v>
      </c>
      <c r="B77" s="247" t="s">
        <v>32</v>
      </c>
      <c r="C77" s="172">
        <v>0</v>
      </c>
      <c r="D77" s="259">
        <v>0</v>
      </c>
      <c r="E77" s="248">
        <v>0</v>
      </c>
    </row>
    <row r="78" spans="1:5" ht="12.75" hidden="1">
      <c r="A78" s="249">
        <v>4233</v>
      </c>
      <c r="B78" s="247" t="s">
        <v>194</v>
      </c>
      <c r="C78" s="172">
        <v>0</v>
      </c>
      <c r="D78" s="259">
        <v>0</v>
      </c>
      <c r="E78" s="248">
        <v>0</v>
      </c>
    </row>
    <row r="79" spans="1:5" ht="12.75" hidden="1">
      <c r="A79" s="249"/>
      <c r="B79" s="249"/>
      <c r="C79" s="263"/>
      <c r="D79" s="263"/>
      <c r="E79" s="242"/>
    </row>
    <row r="80" spans="1:5" ht="12.75">
      <c r="A80" s="245" t="s">
        <v>103</v>
      </c>
      <c r="B80" s="245" t="s">
        <v>104</v>
      </c>
      <c r="C80" s="188">
        <f aca="true" t="shared" si="3" ref="C80:D82">C81</f>
        <v>4400000</v>
      </c>
      <c r="D80" s="188">
        <f t="shared" si="3"/>
        <v>4358917</v>
      </c>
      <c r="E80" s="242">
        <f aca="true" t="shared" si="4" ref="E80:E85">D80/C80*100</f>
        <v>99.06629545454545</v>
      </c>
    </row>
    <row r="81" spans="1:5" ht="12.75">
      <c r="A81" s="245">
        <v>42</v>
      </c>
      <c r="B81" s="245" t="s">
        <v>19</v>
      </c>
      <c r="C81" s="188">
        <f t="shared" si="3"/>
        <v>4400000</v>
      </c>
      <c r="D81" s="188">
        <f t="shared" si="3"/>
        <v>4358917</v>
      </c>
      <c r="E81" s="242">
        <f t="shared" si="4"/>
        <v>99.06629545454545</v>
      </c>
    </row>
    <row r="82" spans="1:5" ht="12.75">
      <c r="A82" s="245">
        <v>421</v>
      </c>
      <c r="B82" s="245" t="s">
        <v>20</v>
      </c>
      <c r="C82" s="188">
        <f t="shared" si="3"/>
        <v>4400000</v>
      </c>
      <c r="D82" s="188">
        <f t="shared" si="3"/>
        <v>4358917</v>
      </c>
      <c r="E82" s="242">
        <f t="shared" si="4"/>
        <v>99.06629545454545</v>
      </c>
    </row>
    <row r="83" spans="1:5" ht="12.75">
      <c r="A83" s="249" t="s">
        <v>21</v>
      </c>
      <c r="B83" s="249" t="s">
        <v>22</v>
      </c>
      <c r="C83" s="172">
        <v>4400000</v>
      </c>
      <c r="D83" s="171">
        <v>4358917</v>
      </c>
      <c r="E83" s="248">
        <f t="shared" si="4"/>
        <v>99.06629545454545</v>
      </c>
    </row>
    <row r="84" spans="1:5" ht="12.75">
      <c r="A84" s="249"/>
      <c r="B84" s="249"/>
      <c r="C84" s="259"/>
      <c r="D84" s="259"/>
      <c r="E84" s="264"/>
    </row>
    <row r="85" spans="1:5" s="51" customFormat="1" ht="12.75">
      <c r="A85" s="158">
        <v>101</v>
      </c>
      <c r="B85" s="78" t="s">
        <v>131</v>
      </c>
      <c r="C85" s="188">
        <f>C87+C95+C103</f>
        <v>455700000</v>
      </c>
      <c r="D85" s="188">
        <f>D87+D95+D103</f>
        <v>455133033</v>
      </c>
      <c r="E85" s="242">
        <f t="shared" si="4"/>
        <v>99.87558327847267</v>
      </c>
    </row>
    <row r="86" spans="1:5" ht="12.75">
      <c r="A86" s="229"/>
      <c r="B86" s="245"/>
      <c r="C86" s="263"/>
      <c r="D86" s="263"/>
      <c r="E86" s="242"/>
    </row>
    <row r="87" spans="1:5" s="52" customFormat="1" ht="25.5">
      <c r="A87" s="245" t="s">
        <v>99</v>
      </c>
      <c r="B87" s="161" t="s">
        <v>100</v>
      </c>
      <c r="C87" s="188">
        <f>C88+C91</f>
        <v>31000000</v>
      </c>
      <c r="D87" s="188">
        <f>D88+D91</f>
        <v>30965281</v>
      </c>
      <c r="E87" s="242">
        <f aca="true" t="shared" si="5" ref="E87:E93">D87/C87*100</f>
        <v>99.88800322580646</v>
      </c>
    </row>
    <row r="88" spans="1:5" ht="12.75">
      <c r="A88" s="245">
        <v>34</v>
      </c>
      <c r="B88" s="78" t="s">
        <v>15</v>
      </c>
      <c r="C88" s="188">
        <f>C89</f>
        <v>6600000</v>
      </c>
      <c r="D88" s="188">
        <f>D89</f>
        <v>6576917</v>
      </c>
      <c r="E88" s="242">
        <f t="shared" si="5"/>
        <v>99.65025757575758</v>
      </c>
    </row>
    <row r="89" spans="1:5" ht="12.75">
      <c r="A89" s="245">
        <v>342</v>
      </c>
      <c r="B89" s="78" t="s">
        <v>162</v>
      </c>
      <c r="C89" s="188">
        <f>C90</f>
        <v>6600000</v>
      </c>
      <c r="D89" s="188">
        <f>D90</f>
        <v>6576917</v>
      </c>
      <c r="E89" s="242">
        <f t="shared" si="5"/>
        <v>99.65025757575758</v>
      </c>
    </row>
    <row r="90" spans="1:5" ht="25.5">
      <c r="A90" s="249" t="s">
        <v>14</v>
      </c>
      <c r="B90" s="230" t="s">
        <v>163</v>
      </c>
      <c r="C90" s="172">
        <v>6600000</v>
      </c>
      <c r="D90" s="177">
        <v>6576917</v>
      </c>
      <c r="E90" s="265">
        <f t="shared" si="5"/>
        <v>99.65025757575758</v>
      </c>
    </row>
    <row r="91" spans="1:5" ht="12.75">
      <c r="A91" s="245">
        <v>54</v>
      </c>
      <c r="B91" s="78" t="s">
        <v>165</v>
      </c>
      <c r="C91" s="188">
        <f>C92</f>
        <v>24400000</v>
      </c>
      <c r="D91" s="188">
        <f>D92</f>
        <v>24388364</v>
      </c>
      <c r="E91" s="242">
        <f t="shared" si="5"/>
        <v>99.95231147540984</v>
      </c>
    </row>
    <row r="92" spans="1:5" ht="24" customHeight="1">
      <c r="A92" s="245">
        <v>542</v>
      </c>
      <c r="B92" s="78" t="s">
        <v>227</v>
      </c>
      <c r="C92" s="188">
        <f>C93</f>
        <v>24400000</v>
      </c>
      <c r="D92" s="188">
        <f>D93</f>
        <v>24388364</v>
      </c>
      <c r="E92" s="242">
        <f t="shared" si="5"/>
        <v>99.95231147540984</v>
      </c>
    </row>
    <row r="93" spans="1:5" ht="25.5">
      <c r="A93" s="194">
        <v>5422</v>
      </c>
      <c r="B93" s="155" t="s">
        <v>166</v>
      </c>
      <c r="C93" s="172">
        <v>24400000</v>
      </c>
      <c r="D93" s="266">
        <v>24388364</v>
      </c>
      <c r="E93" s="248">
        <f t="shared" si="5"/>
        <v>99.95231147540984</v>
      </c>
    </row>
    <row r="94" spans="1:5" ht="12.75">
      <c r="A94" s="249"/>
      <c r="B94" s="249"/>
      <c r="C94" s="188"/>
      <c r="D94" s="188"/>
      <c r="E94" s="242"/>
    </row>
    <row r="95" spans="1:5" s="52" customFormat="1" ht="24" customHeight="1">
      <c r="A95" s="245" t="s">
        <v>102</v>
      </c>
      <c r="B95" s="161" t="s">
        <v>101</v>
      </c>
      <c r="C95" s="188">
        <f>C96+C100</f>
        <v>185995000</v>
      </c>
      <c r="D95" s="188">
        <f>D96+D100</f>
        <v>185847722</v>
      </c>
      <c r="E95" s="242">
        <f aca="true" t="shared" si="6" ref="E95:E101">D95/C95*100</f>
        <v>99.9208161509718</v>
      </c>
    </row>
    <row r="96" spans="1:5" ht="12.75">
      <c r="A96" s="245">
        <v>34</v>
      </c>
      <c r="B96" s="78" t="s">
        <v>15</v>
      </c>
      <c r="C96" s="188">
        <f>C97</f>
        <v>9195000</v>
      </c>
      <c r="D96" s="188">
        <f>D97</f>
        <v>9085240</v>
      </c>
      <c r="E96" s="242">
        <f t="shared" si="6"/>
        <v>98.8063077759652</v>
      </c>
    </row>
    <row r="97" spans="1:5" ht="12.75">
      <c r="A97" s="245">
        <v>342</v>
      </c>
      <c r="B97" s="78" t="s">
        <v>13</v>
      </c>
      <c r="C97" s="188">
        <f>C98</f>
        <v>9195000</v>
      </c>
      <c r="D97" s="188">
        <f>D98</f>
        <v>9085240</v>
      </c>
      <c r="E97" s="242">
        <f t="shared" si="6"/>
        <v>98.8063077759652</v>
      </c>
    </row>
    <row r="98" spans="1:5" ht="25.5">
      <c r="A98" s="249" t="s">
        <v>77</v>
      </c>
      <c r="B98" s="230" t="s">
        <v>164</v>
      </c>
      <c r="C98" s="172">
        <v>9195000</v>
      </c>
      <c r="D98" s="177">
        <v>9085240</v>
      </c>
      <c r="E98" s="248">
        <f t="shared" si="6"/>
        <v>98.8063077759652</v>
      </c>
    </row>
    <row r="99" spans="1:5" ht="12.75">
      <c r="A99" s="245">
        <v>54</v>
      </c>
      <c r="B99" s="78" t="s">
        <v>165</v>
      </c>
      <c r="C99" s="188">
        <f>C100</f>
        <v>176800000</v>
      </c>
      <c r="D99" s="188">
        <f>D100</f>
        <v>176762482</v>
      </c>
      <c r="E99" s="242">
        <f t="shared" si="6"/>
        <v>99.9787794117647</v>
      </c>
    </row>
    <row r="100" spans="1:5" ht="24" customHeight="1">
      <c r="A100" s="245">
        <v>544</v>
      </c>
      <c r="B100" s="78" t="s">
        <v>167</v>
      </c>
      <c r="C100" s="188">
        <f>C101</f>
        <v>176800000</v>
      </c>
      <c r="D100" s="188">
        <f>D101</f>
        <v>176762482</v>
      </c>
      <c r="E100" s="242">
        <f t="shared" si="6"/>
        <v>99.9787794117647</v>
      </c>
    </row>
    <row r="101" spans="1:5" ht="25.5">
      <c r="A101" s="194">
        <v>5443</v>
      </c>
      <c r="B101" s="155" t="s">
        <v>168</v>
      </c>
      <c r="C101" s="172">
        <v>176800000</v>
      </c>
      <c r="D101" s="266">
        <v>176762482</v>
      </c>
      <c r="E101" s="248">
        <f t="shared" si="6"/>
        <v>99.9787794117647</v>
      </c>
    </row>
    <row r="102" spans="1:5" ht="12" customHeight="1">
      <c r="A102" s="194"/>
      <c r="B102" s="155"/>
      <c r="C102" s="261"/>
      <c r="D102" s="261"/>
      <c r="E102" s="242"/>
    </row>
    <row r="103" spans="1:5" ht="12.75" customHeight="1">
      <c r="A103" s="245" t="s">
        <v>189</v>
      </c>
      <c r="B103" s="161" t="s">
        <v>190</v>
      </c>
      <c r="C103" s="188">
        <f>C104+C107</f>
        <v>238705000</v>
      </c>
      <c r="D103" s="188">
        <f>D104+D107</f>
        <v>238320030</v>
      </c>
      <c r="E103" s="242">
        <f aca="true" t="shared" si="7" ref="E103:E109">D103/C103*100</f>
        <v>99.83872562367776</v>
      </c>
    </row>
    <row r="104" spans="1:5" ht="12.75" customHeight="1">
      <c r="A104" s="245">
        <v>34</v>
      </c>
      <c r="B104" s="78" t="s">
        <v>15</v>
      </c>
      <c r="C104" s="188">
        <f>C105</f>
        <v>9805000</v>
      </c>
      <c r="D104" s="188">
        <f>D105</f>
        <v>9761747</v>
      </c>
      <c r="E104" s="242">
        <f t="shared" si="7"/>
        <v>99.5588679245283</v>
      </c>
    </row>
    <row r="105" spans="1:5" ht="12.75" customHeight="1">
      <c r="A105" s="245">
        <v>342</v>
      </c>
      <c r="B105" s="78" t="s">
        <v>191</v>
      </c>
      <c r="C105" s="188">
        <f>C106</f>
        <v>9805000</v>
      </c>
      <c r="D105" s="188">
        <f>D106</f>
        <v>9761747</v>
      </c>
      <c r="E105" s="242">
        <f t="shared" si="7"/>
        <v>99.5588679245283</v>
      </c>
    </row>
    <row r="106" spans="1:5" ht="12.75" customHeight="1">
      <c r="A106" s="194">
        <v>3428</v>
      </c>
      <c r="B106" s="155" t="s">
        <v>192</v>
      </c>
      <c r="C106" s="172">
        <v>9805000</v>
      </c>
      <c r="D106" s="177">
        <v>9761747</v>
      </c>
      <c r="E106" s="248">
        <f t="shared" si="7"/>
        <v>99.5588679245283</v>
      </c>
    </row>
    <row r="107" spans="1:5" ht="12.75" customHeight="1">
      <c r="A107" s="245">
        <v>54</v>
      </c>
      <c r="B107" s="78" t="s">
        <v>165</v>
      </c>
      <c r="C107" s="188">
        <f>C108</f>
        <v>228900000</v>
      </c>
      <c r="D107" s="188">
        <f>D108</f>
        <v>228558283</v>
      </c>
      <c r="E107" s="242">
        <f t="shared" si="7"/>
        <v>99.85071341197029</v>
      </c>
    </row>
    <row r="108" spans="1:5" ht="12.75" customHeight="1">
      <c r="A108" s="245">
        <v>547</v>
      </c>
      <c r="B108" s="78" t="s">
        <v>156</v>
      </c>
      <c r="C108" s="188">
        <f>C109</f>
        <v>228900000</v>
      </c>
      <c r="D108" s="188">
        <f>D109</f>
        <v>228558283</v>
      </c>
      <c r="E108" s="242">
        <f t="shared" si="7"/>
        <v>99.85071341197029</v>
      </c>
    </row>
    <row r="109" spans="1:5" ht="12.75" customHeight="1">
      <c r="A109" s="194">
        <v>5471</v>
      </c>
      <c r="B109" s="155" t="s">
        <v>175</v>
      </c>
      <c r="C109" s="172">
        <v>228900000</v>
      </c>
      <c r="D109" s="266">
        <v>228558283</v>
      </c>
      <c r="E109" s="248">
        <f t="shared" si="7"/>
        <v>99.85071341197029</v>
      </c>
    </row>
    <row r="110" spans="1:5" ht="12" customHeight="1">
      <c r="A110" s="194"/>
      <c r="B110" s="155"/>
      <c r="C110" s="261"/>
      <c r="D110" s="261"/>
      <c r="E110" s="242"/>
    </row>
    <row r="111" spans="1:5" s="51" customFormat="1" ht="25.5">
      <c r="A111" s="158">
        <v>103</v>
      </c>
      <c r="B111" s="78" t="s">
        <v>110</v>
      </c>
      <c r="C111" s="188">
        <f>C113+C135+C141+C159+C164+C183+C200+C210</f>
        <v>935610518</v>
      </c>
      <c r="D111" s="188">
        <f>D113+D135+D141+D159+D164+D183+D200+D210</f>
        <v>929614554</v>
      </c>
      <c r="E111" s="242">
        <f>D111/C111*100</f>
        <v>99.35913888475547</v>
      </c>
    </row>
    <row r="112" spans="1:5" ht="12.75">
      <c r="A112" s="267"/>
      <c r="B112" s="268"/>
      <c r="C112" s="244"/>
      <c r="D112" s="244"/>
      <c r="E112" s="242"/>
    </row>
    <row r="113" spans="1:5" s="52" customFormat="1" ht="24" customHeight="1">
      <c r="A113" s="245" t="s">
        <v>105</v>
      </c>
      <c r="B113" s="159" t="s">
        <v>201</v>
      </c>
      <c r="C113" s="188">
        <f>C114+C131</f>
        <v>650000000</v>
      </c>
      <c r="D113" s="188">
        <f>D114+D131</f>
        <v>649193156</v>
      </c>
      <c r="E113" s="242">
        <f aca="true" t="shared" si="8" ref="E113:E133">D113/C113*100</f>
        <v>99.87587015384617</v>
      </c>
    </row>
    <row r="114" spans="1:5" ht="12.75" customHeight="1">
      <c r="A114" s="245">
        <v>32</v>
      </c>
      <c r="B114" s="161" t="s">
        <v>2</v>
      </c>
      <c r="C114" s="188">
        <f>C115+C120+C127</f>
        <v>649400000</v>
      </c>
      <c r="D114" s="188">
        <f>D115+D120+D127</f>
        <v>649028099</v>
      </c>
      <c r="E114" s="242">
        <f t="shared" si="8"/>
        <v>99.94273159839852</v>
      </c>
    </row>
    <row r="115" spans="1:5" ht="12.75" customHeight="1">
      <c r="A115" s="269">
        <v>322</v>
      </c>
      <c r="B115" s="161" t="s">
        <v>68</v>
      </c>
      <c r="C115" s="188">
        <f>SUM(C116:C119)</f>
        <v>8900000</v>
      </c>
      <c r="D115" s="188">
        <f>SUM(D116:D119)</f>
        <v>5541506</v>
      </c>
      <c r="E115" s="242">
        <f t="shared" si="8"/>
        <v>62.26411235955056</v>
      </c>
    </row>
    <row r="116" spans="1:5" ht="12.75" customHeight="1">
      <c r="A116" s="270">
        <v>3223</v>
      </c>
      <c r="B116" s="271" t="s">
        <v>71</v>
      </c>
      <c r="C116" s="172">
        <v>7600000</v>
      </c>
      <c r="D116" s="171">
        <v>5527313</v>
      </c>
      <c r="E116" s="248">
        <f t="shared" si="8"/>
        <v>72.72780263157895</v>
      </c>
    </row>
    <row r="117" spans="1:5" ht="12.75" customHeight="1">
      <c r="A117" s="270">
        <v>3224</v>
      </c>
      <c r="B117" s="271" t="s">
        <v>7</v>
      </c>
      <c r="C117" s="172">
        <v>1000000</v>
      </c>
      <c r="D117" s="171">
        <v>14193</v>
      </c>
      <c r="E117" s="248">
        <f t="shared" si="8"/>
        <v>1.4193</v>
      </c>
    </row>
    <row r="118" spans="1:5" ht="12.75" customHeight="1">
      <c r="A118" s="270">
        <v>3225</v>
      </c>
      <c r="B118" s="271" t="s">
        <v>122</v>
      </c>
      <c r="C118" s="172">
        <v>100000</v>
      </c>
      <c r="D118" s="171">
        <v>0</v>
      </c>
      <c r="E118" s="248">
        <f t="shared" si="8"/>
        <v>0</v>
      </c>
    </row>
    <row r="119" spans="1:5" ht="12.75" customHeight="1">
      <c r="A119" s="270">
        <v>3227</v>
      </c>
      <c r="B119" s="271" t="s">
        <v>199</v>
      </c>
      <c r="C119" s="172">
        <v>200000</v>
      </c>
      <c r="D119" s="171">
        <v>0</v>
      </c>
      <c r="E119" s="248">
        <f t="shared" si="8"/>
        <v>0</v>
      </c>
    </row>
    <row r="120" spans="1:5" ht="12.75" customHeight="1">
      <c r="A120" s="245">
        <v>323</v>
      </c>
      <c r="B120" s="161" t="s">
        <v>10</v>
      </c>
      <c r="C120" s="188">
        <f>SUM(C121:C126)</f>
        <v>640000000</v>
      </c>
      <c r="D120" s="188">
        <f>SUM(D121:D126)</f>
        <v>643142912</v>
      </c>
      <c r="E120" s="242">
        <f t="shared" si="8"/>
        <v>100.49108</v>
      </c>
    </row>
    <row r="121" spans="1:5" ht="12.75" customHeight="1">
      <c r="A121" s="270">
        <v>3231</v>
      </c>
      <c r="B121" s="271" t="s">
        <v>197</v>
      </c>
      <c r="C121" s="172">
        <v>100000</v>
      </c>
      <c r="D121" s="171">
        <v>60081</v>
      </c>
      <c r="E121" s="248">
        <f t="shared" si="8"/>
        <v>60.080999999999996</v>
      </c>
    </row>
    <row r="122" spans="1:5" ht="12.75" customHeight="1">
      <c r="A122" s="249">
        <v>3232</v>
      </c>
      <c r="B122" s="271" t="s">
        <v>127</v>
      </c>
      <c r="C122" s="172">
        <v>639050000</v>
      </c>
      <c r="D122" s="171">
        <v>642544731</v>
      </c>
      <c r="E122" s="248">
        <f t="shared" si="8"/>
        <v>100.54686346921211</v>
      </c>
    </row>
    <row r="123" spans="1:5" ht="12.75" customHeight="1">
      <c r="A123" s="249">
        <v>3234</v>
      </c>
      <c r="B123" s="271" t="s">
        <v>74</v>
      </c>
      <c r="C123" s="172">
        <v>100000</v>
      </c>
      <c r="D123" s="171">
        <v>25075</v>
      </c>
      <c r="E123" s="248">
        <f t="shared" si="8"/>
        <v>25.074999999999996</v>
      </c>
    </row>
    <row r="124" spans="1:5" ht="12.75" customHeight="1">
      <c r="A124" s="249">
        <v>3235</v>
      </c>
      <c r="B124" s="271" t="s">
        <v>75</v>
      </c>
      <c r="C124" s="172">
        <v>400000</v>
      </c>
      <c r="D124" s="171">
        <v>301855</v>
      </c>
      <c r="E124" s="248">
        <f t="shared" si="8"/>
        <v>75.46374999999999</v>
      </c>
    </row>
    <row r="125" spans="1:5" ht="12.75" customHeight="1">
      <c r="A125" s="249">
        <v>3237</v>
      </c>
      <c r="B125" s="221" t="s">
        <v>12</v>
      </c>
      <c r="C125" s="172">
        <v>200000</v>
      </c>
      <c r="D125" s="171">
        <v>116981</v>
      </c>
      <c r="E125" s="248">
        <f t="shared" si="8"/>
        <v>58.4905</v>
      </c>
    </row>
    <row r="126" spans="1:5" ht="12.75" customHeight="1">
      <c r="A126" s="249">
        <v>3239</v>
      </c>
      <c r="B126" s="221" t="s">
        <v>76</v>
      </c>
      <c r="C126" s="172">
        <v>150000</v>
      </c>
      <c r="D126" s="171">
        <v>94189</v>
      </c>
      <c r="E126" s="248">
        <f t="shared" si="8"/>
        <v>62.79266666666666</v>
      </c>
    </row>
    <row r="127" spans="1:5" ht="12.75" customHeight="1">
      <c r="A127" s="245">
        <v>329</v>
      </c>
      <c r="B127" s="219" t="s">
        <v>78</v>
      </c>
      <c r="C127" s="188">
        <f>C130+C129+C128</f>
        <v>500000</v>
      </c>
      <c r="D127" s="188">
        <f>D130+D129+D128</f>
        <v>343681</v>
      </c>
      <c r="E127" s="242">
        <f t="shared" si="8"/>
        <v>68.7362</v>
      </c>
    </row>
    <row r="128" spans="1:5" ht="12.75" customHeight="1">
      <c r="A128" s="272">
        <v>3292</v>
      </c>
      <c r="B128" s="221" t="s">
        <v>196</v>
      </c>
      <c r="C128" s="172">
        <v>50000</v>
      </c>
      <c r="D128" s="171">
        <v>26374</v>
      </c>
      <c r="E128" s="248">
        <f t="shared" si="8"/>
        <v>52.748</v>
      </c>
    </row>
    <row r="129" spans="1:5" ht="12.75" customHeight="1">
      <c r="A129" s="249">
        <v>3295</v>
      </c>
      <c r="B129" s="221" t="s">
        <v>160</v>
      </c>
      <c r="C129" s="172">
        <v>400000</v>
      </c>
      <c r="D129" s="171">
        <v>317307</v>
      </c>
      <c r="E129" s="248">
        <f t="shared" si="8"/>
        <v>79.32675</v>
      </c>
    </row>
    <row r="130" spans="1:5" ht="12.75" customHeight="1">
      <c r="A130" s="249">
        <v>3299</v>
      </c>
      <c r="B130" s="271" t="s">
        <v>124</v>
      </c>
      <c r="C130" s="172">
        <v>50000</v>
      </c>
      <c r="D130" s="171">
        <v>0</v>
      </c>
      <c r="E130" s="248">
        <f t="shared" si="8"/>
        <v>0</v>
      </c>
    </row>
    <row r="131" spans="1:5" ht="12.75" customHeight="1">
      <c r="A131" s="245">
        <v>38</v>
      </c>
      <c r="B131" s="161" t="s">
        <v>81</v>
      </c>
      <c r="C131" s="188">
        <f>C132</f>
        <v>600000</v>
      </c>
      <c r="D131" s="188">
        <f>D132</f>
        <v>165057</v>
      </c>
      <c r="E131" s="242">
        <f t="shared" si="8"/>
        <v>27.5095</v>
      </c>
    </row>
    <row r="132" spans="1:5" ht="12.75" customHeight="1">
      <c r="A132" s="245">
        <v>383</v>
      </c>
      <c r="B132" s="161" t="s">
        <v>150</v>
      </c>
      <c r="C132" s="188">
        <f>C133</f>
        <v>600000</v>
      </c>
      <c r="D132" s="188">
        <f>D133</f>
        <v>165057</v>
      </c>
      <c r="E132" s="242">
        <f t="shared" si="8"/>
        <v>27.5095</v>
      </c>
    </row>
    <row r="133" spans="1:5" ht="12.75" customHeight="1">
      <c r="A133" s="249">
        <v>3831</v>
      </c>
      <c r="B133" s="247" t="s">
        <v>125</v>
      </c>
      <c r="C133" s="172">
        <v>600000</v>
      </c>
      <c r="D133" s="171">
        <v>165057</v>
      </c>
      <c r="E133" s="248">
        <f t="shared" si="8"/>
        <v>27.5095</v>
      </c>
    </row>
    <row r="134" spans="1:5" ht="12.75">
      <c r="A134" s="249"/>
      <c r="B134" s="247"/>
      <c r="C134" s="261"/>
      <c r="D134" s="261"/>
      <c r="E134" s="242"/>
    </row>
    <row r="135" spans="1:5" ht="25.5">
      <c r="A135" s="273" t="s">
        <v>111</v>
      </c>
      <c r="B135" s="159" t="s">
        <v>203</v>
      </c>
      <c r="C135" s="188">
        <f>C136</f>
        <v>68000000</v>
      </c>
      <c r="D135" s="188">
        <f>D136</f>
        <v>67998848</v>
      </c>
      <c r="E135" s="242">
        <f>D135/C135*100</f>
        <v>99.99830588235295</v>
      </c>
    </row>
    <row r="136" spans="1:5" ht="12.75">
      <c r="A136" s="245">
        <v>32</v>
      </c>
      <c r="B136" s="161" t="s">
        <v>2</v>
      </c>
      <c r="C136" s="188">
        <f>C137</f>
        <v>68000000</v>
      </c>
      <c r="D136" s="188">
        <f>D137</f>
        <v>67998848</v>
      </c>
      <c r="E136" s="242">
        <f>D136/C136*100</f>
        <v>99.99830588235295</v>
      </c>
    </row>
    <row r="137" spans="1:5" ht="12.75" customHeight="1">
      <c r="A137" s="245">
        <v>323</v>
      </c>
      <c r="B137" s="161" t="s">
        <v>10</v>
      </c>
      <c r="C137" s="188">
        <f>C138+C139</f>
        <v>68000000</v>
      </c>
      <c r="D137" s="188">
        <f>D138+D139</f>
        <v>67998848</v>
      </c>
      <c r="E137" s="242">
        <f>D137/C137*100</f>
        <v>99.99830588235295</v>
      </c>
    </row>
    <row r="138" spans="1:5" ht="12.75" customHeight="1">
      <c r="A138" s="247">
        <v>3232</v>
      </c>
      <c r="B138" s="247" t="s">
        <v>11</v>
      </c>
      <c r="C138" s="172">
        <v>67900000</v>
      </c>
      <c r="D138" s="171">
        <v>67946348</v>
      </c>
      <c r="E138" s="248">
        <f>D138/C138*100</f>
        <v>100.0682592047128</v>
      </c>
    </row>
    <row r="139" spans="1:5" ht="12.75" customHeight="1">
      <c r="A139" s="247">
        <v>3239</v>
      </c>
      <c r="B139" s="247" t="s">
        <v>76</v>
      </c>
      <c r="C139" s="172">
        <v>100000</v>
      </c>
      <c r="D139" s="171">
        <v>52500</v>
      </c>
      <c r="E139" s="248">
        <f>D139/C139*100</f>
        <v>52.5</v>
      </c>
    </row>
    <row r="140" spans="1:5" ht="12.75" customHeight="1">
      <c r="A140" s="271"/>
      <c r="B140" s="271"/>
      <c r="C140" s="261"/>
      <c r="D140" s="261"/>
      <c r="E140" s="242"/>
    </row>
    <row r="141" spans="1:5" ht="25.5">
      <c r="A141" s="273" t="s">
        <v>112</v>
      </c>
      <c r="B141" s="159" t="s">
        <v>204</v>
      </c>
      <c r="C141" s="188">
        <f>C142+C149+C152+C155</f>
        <v>57230518</v>
      </c>
      <c r="D141" s="188">
        <f>D142+D149+D152+D155</f>
        <v>56427782</v>
      </c>
      <c r="E141" s="242">
        <f>D141/C141*100</f>
        <v>98.59736373520155</v>
      </c>
    </row>
    <row r="142" spans="1:5" s="52" customFormat="1" ht="12.75">
      <c r="A142" s="273">
        <v>32</v>
      </c>
      <c r="B142" s="161" t="s">
        <v>2</v>
      </c>
      <c r="C142" s="188">
        <f>C143+C146</f>
        <v>54776918</v>
      </c>
      <c r="D142" s="188">
        <f>D143+D146</f>
        <v>53976182</v>
      </c>
      <c r="E142" s="242">
        <f aca="true" t="shared" si="9" ref="E142:E157">D142/C142*100</f>
        <v>98.53818719775363</v>
      </c>
    </row>
    <row r="143" spans="1:5" ht="12.75">
      <c r="A143" s="245">
        <v>323</v>
      </c>
      <c r="B143" s="161" t="s">
        <v>10</v>
      </c>
      <c r="C143" s="188">
        <f>SUM(C144:C145)</f>
        <v>54171918</v>
      </c>
      <c r="D143" s="188">
        <f>SUM(D144:D145)</f>
        <v>53976002</v>
      </c>
      <c r="E143" s="242">
        <f t="shared" si="9"/>
        <v>99.63834398479301</v>
      </c>
    </row>
    <row r="144" spans="1:5" ht="12.75" customHeight="1">
      <c r="A144" s="247">
        <v>3237</v>
      </c>
      <c r="B144" s="247" t="s">
        <v>12</v>
      </c>
      <c r="C144" s="172">
        <v>200000</v>
      </c>
      <c r="D144" s="171">
        <v>84375</v>
      </c>
      <c r="E144" s="248">
        <f t="shared" si="9"/>
        <v>42.1875</v>
      </c>
    </row>
    <row r="145" spans="1:5" ht="12.75" customHeight="1">
      <c r="A145" s="247">
        <v>3239</v>
      </c>
      <c r="B145" s="247" t="s">
        <v>76</v>
      </c>
      <c r="C145" s="172">
        <v>53971918</v>
      </c>
      <c r="D145" s="171">
        <v>53891627</v>
      </c>
      <c r="E145" s="248">
        <f t="shared" si="9"/>
        <v>99.85123559996515</v>
      </c>
    </row>
    <row r="146" spans="1:5" ht="12.75" customHeight="1">
      <c r="A146" s="245">
        <v>329</v>
      </c>
      <c r="B146" s="161" t="s">
        <v>78</v>
      </c>
      <c r="C146" s="188">
        <f>C147+C148</f>
        <v>605000</v>
      </c>
      <c r="D146" s="188">
        <f>D147+D148</f>
        <v>180</v>
      </c>
      <c r="E146" s="242">
        <f t="shared" si="9"/>
        <v>0.02975206611570248</v>
      </c>
    </row>
    <row r="147" spans="1:5" ht="12.75" customHeight="1">
      <c r="A147" s="247">
        <v>3295</v>
      </c>
      <c r="B147" s="247" t="s">
        <v>160</v>
      </c>
      <c r="C147" s="172">
        <v>5000</v>
      </c>
      <c r="D147" s="171">
        <v>180</v>
      </c>
      <c r="E147" s="248">
        <f t="shared" si="9"/>
        <v>3.5999999999999996</v>
      </c>
    </row>
    <row r="148" spans="1:5" ht="12.75" customHeight="1">
      <c r="A148" s="247">
        <v>3299</v>
      </c>
      <c r="B148" s="247" t="s">
        <v>78</v>
      </c>
      <c r="C148" s="172">
        <v>600000</v>
      </c>
      <c r="D148" s="171">
        <v>0</v>
      </c>
      <c r="E148" s="248">
        <f t="shared" si="9"/>
        <v>0</v>
      </c>
    </row>
    <row r="149" spans="1:5" ht="12.75" customHeight="1">
      <c r="A149" s="245">
        <v>35</v>
      </c>
      <c r="B149" s="245" t="s">
        <v>263</v>
      </c>
      <c r="C149" s="256">
        <f>C150</f>
        <v>1833600</v>
      </c>
      <c r="D149" s="256">
        <f>D150</f>
        <v>1833600</v>
      </c>
      <c r="E149" s="242">
        <f t="shared" si="9"/>
        <v>100</v>
      </c>
    </row>
    <row r="150" spans="1:5" ht="12.75" customHeight="1">
      <c r="A150" s="245">
        <v>351</v>
      </c>
      <c r="B150" s="245" t="s">
        <v>264</v>
      </c>
      <c r="C150" s="256">
        <f>C151</f>
        <v>1833600</v>
      </c>
      <c r="D150" s="256">
        <f>D151</f>
        <v>1833600</v>
      </c>
      <c r="E150" s="242">
        <f t="shared" si="9"/>
        <v>100</v>
      </c>
    </row>
    <row r="151" spans="1:5" ht="12.75" customHeight="1">
      <c r="A151" s="247">
        <v>3512</v>
      </c>
      <c r="B151" s="247" t="s">
        <v>264</v>
      </c>
      <c r="C151" s="172">
        <v>1833600</v>
      </c>
      <c r="D151" s="171">
        <v>1833600</v>
      </c>
      <c r="E151" s="248">
        <f t="shared" si="9"/>
        <v>100</v>
      </c>
    </row>
    <row r="152" spans="1:5" ht="12.75" customHeight="1" hidden="1">
      <c r="A152" s="245">
        <v>36</v>
      </c>
      <c r="B152" s="245" t="s">
        <v>195</v>
      </c>
      <c r="C152" s="256">
        <f>C153</f>
        <v>0</v>
      </c>
      <c r="D152" s="256">
        <f>D153</f>
        <v>0</v>
      </c>
      <c r="E152" s="242" t="e">
        <f t="shared" si="9"/>
        <v>#DIV/0!</v>
      </c>
    </row>
    <row r="153" spans="1:5" ht="12.75" customHeight="1" hidden="1">
      <c r="A153" s="245">
        <v>363</v>
      </c>
      <c r="B153" s="245" t="s">
        <v>170</v>
      </c>
      <c r="C153" s="256">
        <f>C154</f>
        <v>0</v>
      </c>
      <c r="D153" s="256">
        <f>D154</f>
        <v>0</v>
      </c>
      <c r="E153" s="242" t="e">
        <f t="shared" si="9"/>
        <v>#DIV/0!</v>
      </c>
    </row>
    <row r="154" spans="1:5" ht="12.75" customHeight="1" hidden="1">
      <c r="A154" s="247">
        <v>3631</v>
      </c>
      <c r="B154" s="247" t="s">
        <v>198</v>
      </c>
      <c r="C154" s="172">
        <v>0</v>
      </c>
      <c r="D154" s="171">
        <v>0</v>
      </c>
      <c r="E154" s="248" t="e">
        <f t="shared" si="9"/>
        <v>#DIV/0!</v>
      </c>
    </row>
    <row r="155" spans="1:5" ht="12.75" customHeight="1">
      <c r="A155" s="245">
        <v>38</v>
      </c>
      <c r="B155" s="161" t="s">
        <v>81</v>
      </c>
      <c r="C155" s="188">
        <f>C156</f>
        <v>620000</v>
      </c>
      <c r="D155" s="188">
        <f>D156</f>
        <v>618000</v>
      </c>
      <c r="E155" s="242">
        <f t="shared" si="9"/>
        <v>99.67741935483872</v>
      </c>
    </row>
    <row r="156" spans="1:5" ht="12.75" customHeight="1">
      <c r="A156" s="245">
        <v>381</v>
      </c>
      <c r="B156" s="161" t="s">
        <v>52</v>
      </c>
      <c r="C156" s="188">
        <f>C157</f>
        <v>620000</v>
      </c>
      <c r="D156" s="188">
        <f>D157</f>
        <v>618000</v>
      </c>
      <c r="E156" s="242">
        <f t="shared" si="9"/>
        <v>99.67741935483872</v>
      </c>
    </row>
    <row r="157" spans="1:5" s="96" customFormat="1" ht="12.75" customHeight="1">
      <c r="A157" s="274">
        <v>3811</v>
      </c>
      <c r="B157" s="274" t="s">
        <v>17</v>
      </c>
      <c r="C157" s="172">
        <v>620000</v>
      </c>
      <c r="D157" s="171">
        <v>618000</v>
      </c>
      <c r="E157" s="248">
        <f t="shared" si="9"/>
        <v>99.67741935483872</v>
      </c>
    </row>
    <row r="158" spans="1:5" ht="12.75" customHeight="1">
      <c r="A158" s="247"/>
      <c r="B158" s="271"/>
      <c r="C158" s="261"/>
      <c r="D158" s="261"/>
      <c r="E158" s="242"/>
    </row>
    <row r="159" spans="1:5" ht="25.5">
      <c r="A159" s="245" t="s">
        <v>113</v>
      </c>
      <c r="B159" s="275" t="s">
        <v>205</v>
      </c>
      <c r="C159" s="276">
        <f aca="true" t="shared" si="10" ref="C159:D161">C160</f>
        <v>1900000</v>
      </c>
      <c r="D159" s="276">
        <f t="shared" si="10"/>
        <v>885867</v>
      </c>
      <c r="E159" s="242">
        <f>D159/C159*100</f>
        <v>46.62457894736842</v>
      </c>
    </row>
    <row r="160" spans="1:5" s="50" customFormat="1" ht="12.75">
      <c r="A160" s="245">
        <v>32</v>
      </c>
      <c r="B160" s="161" t="s">
        <v>2</v>
      </c>
      <c r="C160" s="188">
        <f t="shared" si="10"/>
        <v>1900000</v>
      </c>
      <c r="D160" s="188">
        <f t="shared" si="10"/>
        <v>885867</v>
      </c>
      <c r="E160" s="242">
        <f>D160/C160*100</f>
        <v>46.62457894736842</v>
      </c>
    </row>
    <row r="161" spans="1:5" ht="12.75">
      <c r="A161" s="245">
        <v>323</v>
      </c>
      <c r="B161" s="161" t="s">
        <v>10</v>
      </c>
      <c r="C161" s="188">
        <f t="shared" si="10"/>
        <v>1900000</v>
      </c>
      <c r="D161" s="188">
        <f t="shared" si="10"/>
        <v>885867</v>
      </c>
      <c r="E161" s="242">
        <f>D161/C161*100</f>
        <v>46.62457894736842</v>
      </c>
    </row>
    <row r="162" spans="1:5" ht="12.75" customHeight="1">
      <c r="A162" s="247">
        <v>3239</v>
      </c>
      <c r="B162" s="247" t="s">
        <v>76</v>
      </c>
      <c r="C162" s="172">
        <v>1900000</v>
      </c>
      <c r="D162" s="171">
        <v>885867</v>
      </c>
      <c r="E162" s="248">
        <f>D162/C162*100</f>
        <v>46.62457894736842</v>
      </c>
    </row>
    <row r="163" spans="1:5" ht="12" customHeight="1">
      <c r="A163" s="247"/>
      <c r="B163" s="271"/>
      <c r="C163" s="263"/>
      <c r="D163" s="263"/>
      <c r="E163" s="242"/>
    </row>
    <row r="164" spans="1:5" ht="25.5">
      <c r="A164" s="245" t="s">
        <v>114</v>
      </c>
      <c r="B164" s="275" t="s">
        <v>217</v>
      </c>
      <c r="C164" s="276">
        <f>C165+C175+C179</f>
        <v>140000000</v>
      </c>
      <c r="D164" s="276">
        <f>D165+D175+D179</f>
        <v>140978954</v>
      </c>
      <c r="E164" s="242">
        <f aca="true" t="shared" si="11" ref="E164:E181">D164/C164*100</f>
        <v>100.69925285714285</v>
      </c>
    </row>
    <row r="165" spans="1:5" ht="12.75" customHeight="1">
      <c r="A165" s="245">
        <v>32</v>
      </c>
      <c r="B165" s="161" t="s">
        <v>151</v>
      </c>
      <c r="C165" s="188">
        <f>C166+C168+C172</f>
        <v>137960000</v>
      </c>
      <c r="D165" s="188">
        <f>D166+D168+D172</f>
        <v>139637133</v>
      </c>
      <c r="E165" s="242">
        <f t="shared" si="11"/>
        <v>101.21566613511163</v>
      </c>
    </row>
    <row r="166" spans="1:5" ht="12.75" customHeight="1">
      <c r="A166" s="245">
        <v>322</v>
      </c>
      <c r="B166" s="161" t="s">
        <v>68</v>
      </c>
      <c r="C166" s="188">
        <f>C167</f>
        <v>4000000</v>
      </c>
      <c r="D166" s="188">
        <f>D167</f>
        <v>3688499</v>
      </c>
      <c r="E166" s="242">
        <f t="shared" si="11"/>
        <v>92.21247500000001</v>
      </c>
    </row>
    <row r="167" spans="1:5" ht="12.75" customHeight="1">
      <c r="A167" s="247">
        <v>3221</v>
      </c>
      <c r="B167" s="271" t="s">
        <v>69</v>
      </c>
      <c r="C167" s="172">
        <v>4000000</v>
      </c>
      <c r="D167" s="171">
        <v>3688499</v>
      </c>
      <c r="E167" s="248">
        <f t="shared" si="11"/>
        <v>92.21247500000001</v>
      </c>
    </row>
    <row r="168" spans="1:5" ht="12.75" customHeight="1">
      <c r="A168" s="245">
        <v>323</v>
      </c>
      <c r="B168" s="161" t="s">
        <v>10</v>
      </c>
      <c r="C168" s="188">
        <f>SUM(C169:C171)</f>
        <v>133530000</v>
      </c>
      <c r="D168" s="188">
        <f>SUM(D169:D171)</f>
        <v>135770015</v>
      </c>
      <c r="E168" s="242">
        <f t="shared" si="11"/>
        <v>101.67753688309745</v>
      </c>
    </row>
    <row r="169" spans="1:5" ht="12.75" customHeight="1">
      <c r="A169" s="247">
        <v>3231</v>
      </c>
      <c r="B169" s="247" t="s">
        <v>72</v>
      </c>
      <c r="C169" s="172">
        <v>13000000</v>
      </c>
      <c r="D169" s="171">
        <v>13145357</v>
      </c>
      <c r="E169" s="265">
        <f t="shared" si="11"/>
        <v>101.11813076923077</v>
      </c>
    </row>
    <row r="170" spans="1:5" ht="12.75" customHeight="1">
      <c r="A170" s="247">
        <v>3237</v>
      </c>
      <c r="B170" s="247" t="s">
        <v>12</v>
      </c>
      <c r="C170" s="172">
        <v>1500000</v>
      </c>
      <c r="D170" s="171">
        <v>1108834</v>
      </c>
      <c r="E170" s="265">
        <f t="shared" si="11"/>
        <v>73.92226666666667</v>
      </c>
    </row>
    <row r="171" spans="1:5" ht="12.75" customHeight="1">
      <c r="A171" s="247">
        <v>3239</v>
      </c>
      <c r="B171" s="247" t="s">
        <v>76</v>
      </c>
      <c r="C171" s="172">
        <v>119030000</v>
      </c>
      <c r="D171" s="171">
        <v>121515824</v>
      </c>
      <c r="E171" s="265">
        <f t="shared" si="11"/>
        <v>102.08840124338403</v>
      </c>
    </row>
    <row r="172" spans="1:5" ht="12.75" customHeight="1">
      <c r="A172" s="245">
        <v>329</v>
      </c>
      <c r="B172" s="161" t="s">
        <v>78</v>
      </c>
      <c r="C172" s="188">
        <f>C174+C173</f>
        <v>430000</v>
      </c>
      <c r="D172" s="188">
        <f>D174+D173</f>
        <v>178619</v>
      </c>
      <c r="E172" s="242">
        <f t="shared" si="11"/>
        <v>41.539302325581396</v>
      </c>
    </row>
    <row r="173" spans="1:5" ht="12.75" customHeight="1">
      <c r="A173" s="247">
        <v>3295</v>
      </c>
      <c r="B173" s="247" t="s">
        <v>160</v>
      </c>
      <c r="C173" s="172">
        <v>30000</v>
      </c>
      <c r="D173" s="171">
        <v>18341</v>
      </c>
      <c r="E173" s="248">
        <f t="shared" si="11"/>
        <v>61.13666666666666</v>
      </c>
    </row>
    <row r="174" spans="1:5" ht="12.75" customHeight="1">
      <c r="A174" s="247">
        <v>3299</v>
      </c>
      <c r="B174" s="247" t="s">
        <v>78</v>
      </c>
      <c r="C174" s="172">
        <v>400000</v>
      </c>
      <c r="D174" s="171">
        <v>160278</v>
      </c>
      <c r="E174" s="248">
        <f t="shared" si="11"/>
        <v>40.069500000000005</v>
      </c>
    </row>
    <row r="175" spans="1:5" ht="12.75" customHeight="1">
      <c r="A175" s="245">
        <v>34</v>
      </c>
      <c r="B175" s="161" t="s">
        <v>15</v>
      </c>
      <c r="C175" s="188">
        <f>C176</f>
        <v>40000</v>
      </c>
      <c r="D175" s="188">
        <f>D176</f>
        <v>249</v>
      </c>
      <c r="E175" s="242">
        <f t="shared" si="11"/>
        <v>0.6224999999999999</v>
      </c>
    </row>
    <row r="176" spans="1:5" ht="12.75" customHeight="1">
      <c r="A176" s="245">
        <v>343</v>
      </c>
      <c r="B176" s="161" t="s">
        <v>89</v>
      </c>
      <c r="C176" s="188">
        <f>SUM(C177:C178)</f>
        <v>40000</v>
      </c>
      <c r="D176" s="188">
        <f>SUM(D177:D178)</f>
        <v>249</v>
      </c>
      <c r="E176" s="242">
        <f t="shared" si="11"/>
        <v>0.6224999999999999</v>
      </c>
    </row>
    <row r="177" spans="1:5" ht="12.75" customHeight="1">
      <c r="A177" s="247">
        <v>3431</v>
      </c>
      <c r="B177" s="247" t="s">
        <v>90</v>
      </c>
      <c r="C177" s="172">
        <v>30000</v>
      </c>
      <c r="D177" s="171">
        <v>101</v>
      </c>
      <c r="E177" s="248">
        <f t="shared" si="11"/>
        <v>0.33666666666666667</v>
      </c>
    </row>
    <row r="178" spans="1:5" ht="12.75" customHeight="1">
      <c r="A178" s="271">
        <v>3433</v>
      </c>
      <c r="B178" s="155" t="s">
        <v>91</v>
      </c>
      <c r="C178" s="172">
        <v>10000</v>
      </c>
      <c r="D178" s="171">
        <v>148</v>
      </c>
      <c r="E178" s="248">
        <f t="shared" si="11"/>
        <v>1.48</v>
      </c>
    </row>
    <row r="179" spans="1:5" ht="12.75" customHeight="1">
      <c r="A179" s="273">
        <v>36</v>
      </c>
      <c r="B179" s="273" t="s">
        <v>195</v>
      </c>
      <c r="C179" s="188">
        <f>C180</f>
        <v>2000000</v>
      </c>
      <c r="D179" s="188">
        <f>D180</f>
        <v>1341572</v>
      </c>
      <c r="E179" s="242">
        <f t="shared" si="11"/>
        <v>67.0786</v>
      </c>
    </row>
    <row r="180" spans="1:5" ht="12.75" customHeight="1">
      <c r="A180" s="273">
        <v>363</v>
      </c>
      <c r="B180" s="273" t="s">
        <v>170</v>
      </c>
      <c r="C180" s="188">
        <f>C181</f>
        <v>2000000</v>
      </c>
      <c r="D180" s="188">
        <f>D181</f>
        <v>1341572</v>
      </c>
      <c r="E180" s="242">
        <f t="shared" si="11"/>
        <v>67.0786</v>
      </c>
    </row>
    <row r="181" spans="1:5" ht="12.75" customHeight="1">
      <c r="A181" s="271">
        <v>3631</v>
      </c>
      <c r="B181" s="155" t="s">
        <v>198</v>
      </c>
      <c r="C181" s="172">
        <v>2000000</v>
      </c>
      <c r="D181" s="171">
        <v>1341572</v>
      </c>
      <c r="E181" s="248">
        <f t="shared" si="11"/>
        <v>67.0786</v>
      </c>
    </row>
    <row r="182" spans="1:5" ht="12.75" customHeight="1">
      <c r="A182" s="271"/>
      <c r="B182" s="271"/>
      <c r="C182" s="263"/>
      <c r="D182" s="263"/>
      <c r="E182" s="242"/>
    </row>
    <row r="183" spans="1:5" ht="12.75">
      <c r="A183" s="273" t="s">
        <v>115</v>
      </c>
      <c r="B183" s="277" t="s">
        <v>206</v>
      </c>
      <c r="C183" s="188">
        <f>C184</f>
        <v>8500000</v>
      </c>
      <c r="D183" s="188">
        <f>D184</f>
        <v>6859736</v>
      </c>
      <c r="E183" s="242">
        <f aca="true" t="shared" si="12" ref="E183:E198">D183/C183*100</f>
        <v>80.70277647058823</v>
      </c>
    </row>
    <row r="184" spans="1:5" ht="12.75" customHeight="1">
      <c r="A184" s="273">
        <v>32</v>
      </c>
      <c r="B184" s="273" t="s">
        <v>2</v>
      </c>
      <c r="C184" s="188">
        <f>C185+C190+C196</f>
        <v>8500000</v>
      </c>
      <c r="D184" s="188">
        <f>D185+D190+D196</f>
        <v>6859736</v>
      </c>
      <c r="E184" s="242">
        <f t="shared" si="12"/>
        <v>80.70277647058823</v>
      </c>
    </row>
    <row r="185" spans="1:5" ht="12.75" customHeight="1">
      <c r="A185" s="273">
        <v>322</v>
      </c>
      <c r="B185" s="273" t="s">
        <v>68</v>
      </c>
      <c r="C185" s="188">
        <f>SUM(C186:C189)</f>
        <v>2760000</v>
      </c>
      <c r="D185" s="188">
        <f>SUM(D186:D189)</f>
        <v>1663792</v>
      </c>
      <c r="E185" s="242">
        <f t="shared" si="12"/>
        <v>60.282318840579705</v>
      </c>
    </row>
    <row r="186" spans="1:6" ht="12.75" customHeight="1">
      <c r="A186" s="278">
        <v>3222</v>
      </c>
      <c r="B186" s="271" t="s">
        <v>70</v>
      </c>
      <c r="C186" s="172">
        <v>1400000</v>
      </c>
      <c r="D186" s="171">
        <v>567054</v>
      </c>
      <c r="E186" s="248">
        <f t="shared" si="12"/>
        <v>40.50385714285714</v>
      </c>
      <c r="F186" s="96"/>
    </row>
    <row r="187" spans="1:6" ht="12.75" customHeight="1">
      <c r="A187" s="278">
        <v>3223</v>
      </c>
      <c r="B187" s="271" t="s">
        <v>71</v>
      </c>
      <c r="C187" s="172">
        <v>1200000</v>
      </c>
      <c r="D187" s="171">
        <v>1048050</v>
      </c>
      <c r="E187" s="248">
        <f t="shared" si="12"/>
        <v>87.3375</v>
      </c>
      <c r="F187" s="96"/>
    </row>
    <row r="188" spans="1:6" ht="12.75" customHeight="1">
      <c r="A188" s="278">
        <v>3225</v>
      </c>
      <c r="B188" s="271" t="s">
        <v>122</v>
      </c>
      <c r="C188" s="172">
        <v>100000</v>
      </c>
      <c r="D188" s="171">
        <v>0</v>
      </c>
      <c r="E188" s="248">
        <f t="shared" si="12"/>
        <v>0</v>
      </c>
      <c r="F188" s="96"/>
    </row>
    <row r="189" spans="1:6" ht="12.75" customHeight="1">
      <c r="A189" s="279">
        <v>3227</v>
      </c>
      <c r="B189" s="175" t="s">
        <v>234</v>
      </c>
      <c r="C189" s="172">
        <v>60000</v>
      </c>
      <c r="D189" s="171">
        <v>48688</v>
      </c>
      <c r="E189" s="248"/>
      <c r="F189" s="96"/>
    </row>
    <row r="190" spans="1:5" ht="12.75" customHeight="1">
      <c r="A190" s="273">
        <v>323</v>
      </c>
      <c r="B190" s="273" t="s">
        <v>10</v>
      </c>
      <c r="C190" s="188">
        <f>SUM(C191:C195)</f>
        <v>5650000</v>
      </c>
      <c r="D190" s="188">
        <f>SUM(D191:D195)</f>
        <v>5132631</v>
      </c>
      <c r="E190" s="242">
        <f t="shared" si="12"/>
        <v>90.84302654867257</v>
      </c>
    </row>
    <row r="191" spans="1:5" ht="12.75" customHeight="1">
      <c r="A191" s="278">
        <v>3231</v>
      </c>
      <c r="B191" s="271" t="s">
        <v>126</v>
      </c>
      <c r="C191" s="172">
        <v>150000</v>
      </c>
      <c r="D191" s="171">
        <v>23806</v>
      </c>
      <c r="E191" s="248">
        <f t="shared" si="12"/>
        <v>15.870666666666667</v>
      </c>
    </row>
    <row r="192" spans="1:5" ht="12.75" customHeight="1">
      <c r="A192" s="278">
        <v>3232</v>
      </c>
      <c r="B192" s="271" t="s">
        <v>128</v>
      </c>
      <c r="C192" s="172">
        <v>5050000</v>
      </c>
      <c r="D192" s="171">
        <v>4978820</v>
      </c>
      <c r="E192" s="248">
        <f t="shared" si="12"/>
        <v>98.59049504950495</v>
      </c>
    </row>
    <row r="193" spans="1:5" ht="12.75" customHeight="1">
      <c r="A193" s="278">
        <v>3234</v>
      </c>
      <c r="B193" s="271" t="s">
        <v>74</v>
      </c>
      <c r="C193" s="172">
        <v>150000</v>
      </c>
      <c r="D193" s="171">
        <v>51682</v>
      </c>
      <c r="E193" s="248">
        <f t="shared" si="12"/>
        <v>34.45466666666667</v>
      </c>
    </row>
    <row r="194" spans="1:5" ht="12.75" customHeight="1">
      <c r="A194" s="271">
        <v>3237</v>
      </c>
      <c r="B194" s="271" t="s">
        <v>12</v>
      </c>
      <c r="C194" s="172">
        <v>50000</v>
      </c>
      <c r="D194" s="171">
        <v>28929</v>
      </c>
      <c r="E194" s="248">
        <f t="shared" si="12"/>
        <v>57.858</v>
      </c>
    </row>
    <row r="195" spans="1:5" ht="12.75" customHeight="1">
      <c r="A195" s="271">
        <v>3239</v>
      </c>
      <c r="B195" s="271" t="s">
        <v>76</v>
      </c>
      <c r="C195" s="172">
        <v>250000</v>
      </c>
      <c r="D195" s="171">
        <v>49394</v>
      </c>
      <c r="E195" s="248">
        <f t="shared" si="12"/>
        <v>19.7576</v>
      </c>
    </row>
    <row r="196" spans="1:5" ht="12.75" customHeight="1">
      <c r="A196" s="273">
        <v>329</v>
      </c>
      <c r="B196" s="273" t="s">
        <v>78</v>
      </c>
      <c r="C196" s="188">
        <f>C198+C197</f>
        <v>90000</v>
      </c>
      <c r="D196" s="188">
        <f>D198+D197</f>
        <v>63313</v>
      </c>
      <c r="E196" s="242">
        <f t="shared" si="12"/>
        <v>70.34777777777778</v>
      </c>
    </row>
    <row r="197" spans="1:5" ht="12.75" customHeight="1">
      <c r="A197" s="247">
        <v>3295</v>
      </c>
      <c r="B197" s="247" t="s">
        <v>160</v>
      </c>
      <c r="C197" s="172">
        <v>20000</v>
      </c>
      <c r="D197" s="171">
        <v>6530</v>
      </c>
      <c r="E197" s="248">
        <f t="shared" si="12"/>
        <v>32.65</v>
      </c>
    </row>
    <row r="198" spans="1:5" ht="12.75" customHeight="1">
      <c r="A198" s="247">
        <v>3299</v>
      </c>
      <c r="B198" s="247" t="s">
        <v>78</v>
      </c>
      <c r="C198" s="172">
        <v>70000</v>
      </c>
      <c r="D198" s="171">
        <v>56783</v>
      </c>
      <c r="E198" s="248">
        <f t="shared" si="12"/>
        <v>81.11857142857143</v>
      </c>
    </row>
    <row r="199" spans="1:5" ht="12.75" customHeight="1">
      <c r="A199" s="249"/>
      <c r="B199" s="271"/>
      <c r="C199" s="263"/>
      <c r="D199" s="263"/>
      <c r="E199" s="242"/>
    </row>
    <row r="200" spans="1:5" ht="25.5">
      <c r="A200" s="245" t="s">
        <v>116</v>
      </c>
      <c r="B200" s="159" t="s">
        <v>207</v>
      </c>
      <c r="C200" s="188">
        <f>C201</f>
        <v>6367500</v>
      </c>
      <c r="D200" s="188">
        <f>D201</f>
        <v>4252397</v>
      </c>
      <c r="E200" s="242">
        <f aca="true" t="shared" si="13" ref="E200:E208">D200/C200*100</f>
        <v>66.78283470749902</v>
      </c>
    </row>
    <row r="201" spans="1:5" ht="12.75">
      <c r="A201" s="245">
        <v>32</v>
      </c>
      <c r="B201" s="161" t="s">
        <v>2</v>
      </c>
      <c r="C201" s="188">
        <f>C202+C205</f>
        <v>6367500</v>
      </c>
      <c r="D201" s="188">
        <f>D202+D205</f>
        <v>4252397</v>
      </c>
      <c r="E201" s="242">
        <f t="shared" si="13"/>
        <v>66.78283470749902</v>
      </c>
    </row>
    <row r="202" spans="1:5" ht="12.75" customHeight="1">
      <c r="A202" s="245">
        <v>323</v>
      </c>
      <c r="B202" s="245" t="s">
        <v>10</v>
      </c>
      <c r="C202" s="188">
        <f>SUM(C203:C204)</f>
        <v>6317500</v>
      </c>
      <c r="D202" s="188">
        <f>SUM(D203:D204)</f>
        <v>4247662</v>
      </c>
      <c r="E202" s="242">
        <f t="shared" si="13"/>
        <v>67.2364384645825</v>
      </c>
    </row>
    <row r="203" spans="1:5" ht="12.75" customHeight="1">
      <c r="A203" s="247">
        <v>3237</v>
      </c>
      <c r="B203" s="247" t="s">
        <v>12</v>
      </c>
      <c r="C203" s="172">
        <v>2300000</v>
      </c>
      <c r="D203" s="171">
        <v>1703079</v>
      </c>
      <c r="E203" s="248">
        <f t="shared" si="13"/>
        <v>74.04691304347826</v>
      </c>
    </row>
    <row r="204" spans="1:5" ht="12.75" customHeight="1">
      <c r="A204" s="247">
        <v>3239</v>
      </c>
      <c r="B204" s="247" t="s">
        <v>76</v>
      </c>
      <c r="C204" s="172">
        <v>4017500</v>
      </c>
      <c r="D204" s="171">
        <v>2544583</v>
      </c>
      <c r="E204" s="248">
        <f t="shared" si="13"/>
        <v>63.337473553204724</v>
      </c>
    </row>
    <row r="205" spans="1:5" ht="12.75" customHeight="1">
      <c r="A205" s="245">
        <v>329</v>
      </c>
      <c r="B205" s="245" t="s">
        <v>78</v>
      </c>
      <c r="C205" s="188">
        <f>C206+C208+C207</f>
        <v>50000</v>
      </c>
      <c r="D205" s="188">
        <f>D206+D208+D207</f>
        <v>4735</v>
      </c>
      <c r="E205" s="242">
        <f t="shared" si="13"/>
        <v>9.47</v>
      </c>
    </row>
    <row r="206" spans="1:5" ht="12.75" customHeight="1">
      <c r="A206" s="249">
        <v>3295</v>
      </c>
      <c r="B206" s="247" t="s">
        <v>160</v>
      </c>
      <c r="C206" s="232">
        <v>30000</v>
      </c>
      <c r="D206" s="171">
        <v>4735</v>
      </c>
      <c r="E206" s="248">
        <f>D206/C206*100</f>
        <v>15.783333333333333</v>
      </c>
    </row>
    <row r="207" spans="1:5" ht="12.75" customHeight="1">
      <c r="A207" s="280">
        <v>3296</v>
      </c>
      <c r="B207" s="280" t="s">
        <v>235</v>
      </c>
      <c r="C207" s="172">
        <v>10000</v>
      </c>
      <c r="D207" s="171">
        <v>0</v>
      </c>
      <c r="E207" s="248"/>
    </row>
    <row r="208" spans="1:5" ht="12.75" customHeight="1">
      <c r="A208" s="249">
        <v>3299</v>
      </c>
      <c r="B208" s="247" t="s">
        <v>78</v>
      </c>
      <c r="C208" s="232">
        <v>10000</v>
      </c>
      <c r="D208" s="171">
        <v>0</v>
      </c>
      <c r="E208" s="248">
        <f t="shared" si="13"/>
        <v>0</v>
      </c>
    </row>
    <row r="209" spans="1:5" ht="12.75" customHeight="1">
      <c r="A209" s="249"/>
      <c r="B209" s="247"/>
      <c r="C209" s="261"/>
      <c r="D209" s="261"/>
      <c r="E209" s="242"/>
    </row>
    <row r="210" spans="1:5" ht="12.75" customHeight="1">
      <c r="A210" s="245" t="s">
        <v>129</v>
      </c>
      <c r="B210" s="161" t="s">
        <v>144</v>
      </c>
      <c r="C210" s="188">
        <f>C211+C215</f>
        <v>3612500</v>
      </c>
      <c r="D210" s="188">
        <f>D211+D215</f>
        <v>3017814</v>
      </c>
      <c r="E210" s="242">
        <f aca="true" t="shared" si="14" ref="E210:E217">D210/C210*100</f>
        <v>83.53810380622836</v>
      </c>
    </row>
    <row r="211" spans="1:5" ht="12.75" customHeight="1">
      <c r="A211" s="245">
        <v>32</v>
      </c>
      <c r="B211" s="161" t="s">
        <v>2</v>
      </c>
      <c r="C211" s="188">
        <f>C212</f>
        <v>2612500</v>
      </c>
      <c r="D211" s="188">
        <f>D212</f>
        <v>2641829</v>
      </c>
      <c r="E211" s="242">
        <f t="shared" si="14"/>
        <v>101.12264114832537</v>
      </c>
    </row>
    <row r="212" spans="1:5" ht="12.75" customHeight="1">
      <c r="A212" s="245">
        <v>329</v>
      </c>
      <c r="B212" s="161" t="s">
        <v>78</v>
      </c>
      <c r="C212" s="188">
        <f>C214+C213</f>
        <v>2612500</v>
      </c>
      <c r="D212" s="188">
        <f>D214+D213</f>
        <v>2641829</v>
      </c>
      <c r="E212" s="242">
        <f t="shared" si="14"/>
        <v>101.12264114832537</v>
      </c>
    </row>
    <row r="213" spans="1:5" ht="12.75" customHeight="1">
      <c r="A213" s="184">
        <v>3296</v>
      </c>
      <c r="B213" s="184" t="s">
        <v>235</v>
      </c>
      <c r="C213" s="172">
        <v>2112500</v>
      </c>
      <c r="D213" s="171">
        <v>2114732</v>
      </c>
      <c r="E213" s="242"/>
    </row>
    <row r="214" spans="1:5" ht="12.75" customHeight="1">
      <c r="A214" s="247">
        <v>3299</v>
      </c>
      <c r="B214" s="247" t="s">
        <v>78</v>
      </c>
      <c r="C214" s="172">
        <v>500000</v>
      </c>
      <c r="D214" s="171">
        <v>527097</v>
      </c>
      <c r="E214" s="248">
        <f t="shared" si="14"/>
        <v>105.41940000000001</v>
      </c>
    </row>
    <row r="215" spans="1:5" ht="12.75" customHeight="1">
      <c r="A215" s="245">
        <v>38</v>
      </c>
      <c r="B215" s="161" t="s">
        <v>81</v>
      </c>
      <c r="C215" s="188">
        <f>C216</f>
        <v>1000000</v>
      </c>
      <c r="D215" s="188">
        <f>D216</f>
        <v>375985</v>
      </c>
      <c r="E215" s="242">
        <f t="shared" si="14"/>
        <v>37.5985</v>
      </c>
    </row>
    <row r="216" spans="1:5" ht="12.75" customHeight="1">
      <c r="A216" s="245">
        <v>383</v>
      </c>
      <c r="B216" s="161" t="s">
        <v>150</v>
      </c>
      <c r="C216" s="188">
        <f>C217</f>
        <v>1000000</v>
      </c>
      <c r="D216" s="188">
        <f>D217</f>
        <v>375985</v>
      </c>
      <c r="E216" s="242">
        <f t="shared" si="14"/>
        <v>37.5985</v>
      </c>
    </row>
    <row r="217" spans="1:5" ht="12.75" customHeight="1">
      <c r="A217" s="247">
        <v>3831</v>
      </c>
      <c r="B217" s="247" t="s">
        <v>147</v>
      </c>
      <c r="C217" s="232">
        <v>1000000</v>
      </c>
      <c r="D217" s="171">
        <v>375985</v>
      </c>
      <c r="E217" s="248">
        <f t="shared" si="14"/>
        <v>37.5985</v>
      </c>
    </row>
    <row r="218" spans="1:5" ht="12.75" customHeight="1">
      <c r="A218" s="245"/>
      <c r="B218" s="161"/>
      <c r="C218" s="263"/>
      <c r="D218" s="263"/>
      <c r="E218" s="242"/>
    </row>
    <row r="219" spans="1:5" ht="12.75" customHeight="1">
      <c r="A219" s="158">
        <v>104</v>
      </c>
      <c r="B219" s="78" t="s">
        <v>130</v>
      </c>
      <c r="C219" s="188">
        <f>C221+C236+C241+C246+C251+C256+C264+C280+C285+C290</f>
        <v>1541256534</v>
      </c>
      <c r="D219" s="188">
        <f>D221+D236+D241+D246+D251+D256+D264+D280+D285+D290</f>
        <v>1532667262</v>
      </c>
      <c r="E219" s="242">
        <f>D219/C219*100</f>
        <v>99.4427097753994</v>
      </c>
    </row>
    <row r="220" spans="1:5" s="51" customFormat="1" ht="12.75" customHeight="1">
      <c r="A220" s="229"/>
      <c r="B220" s="273"/>
      <c r="C220" s="263"/>
      <c r="D220" s="263"/>
      <c r="E220" s="242"/>
    </row>
    <row r="221" spans="1:5" ht="38.25">
      <c r="A221" s="245" t="s">
        <v>106</v>
      </c>
      <c r="B221" s="159" t="s">
        <v>208</v>
      </c>
      <c r="C221" s="188">
        <f>C222+C229+C232</f>
        <v>195051000</v>
      </c>
      <c r="D221" s="188">
        <f>D222+D229+D232</f>
        <v>193983608</v>
      </c>
      <c r="E221" s="242">
        <f aca="true" t="shared" si="15" ref="E221:E234">D221/C221*100</f>
        <v>99.45276261080436</v>
      </c>
    </row>
    <row r="222" spans="1:5" ht="15" customHeight="1">
      <c r="A222" s="245">
        <v>36</v>
      </c>
      <c r="B222" s="161" t="s">
        <v>152</v>
      </c>
      <c r="C222" s="188">
        <f>C225+C223+C227</f>
        <v>9071000</v>
      </c>
      <c r="D222" s="188">
        <f>D225+D223+D227</f>
        <v>4458484</v>
      </c>
      <c r="E222" s="242">
        <f t="shared" si="15"/>
        <v>49.15096461250138</v>
      </c>
    </row>
    <row r="223" spans="1:5" ht="15" customHeight="1">
      <c r="A223" s="254">
        <v>361</v>
      </c>
      <c r="B223" s="147" t="s">
        <v>236</v>
      </c>
      <c r="C223" s="188">
        <f>C224</f>
        <v>534362</v>
      </c>
      <c r="D223" s="188">
        <f>D224</f>
        <v>534362</v>
      </c>
      <c r="E223" s="242">
        <f t="shared" si="15"/>
        <v>100</v>
      </c>
    </row>
    <row r="224" spans="1:5" ht="15" customHeight="1">
      <c r="A224" s="281">
        <v>3612</v>
      </c>
      <c r="B224" s="175" t="s">
        <v>237</v>
      </c>
      <c r="C224" s="172">
        <v>534362</v>
      </c>
      <c r="D224" s="259">
        <v>534362</v>
      </c>
      <c r="E224" s="265">
        <f t="shared" si="15"/>
        <v>100</v>
      </c>
    </row>
    <row r="225" spans="1:5" ht="12.75" customHeight="1">
      <c r="A225" s="245">
        <v>363</v>
      </c>
      <c r="B225" s="161" t="s">
        <v>170</v>
      </c>
      <c r="C225" s="188">
        <f>C226</f>
        <v>8536638</v>
      </c>
      <c r="D225" s="188">
        <f>D226</f>
        <v>3924122</v>
      </c>
      <c r="E225" s="242">
        <f t="shared" si="15"/>
        <v>45.96800286014236</v>
      </c>
    </row>
    <row r="226" spans="1:5" ht="12.75" customHeight="1">
      <c r="A226" s="282">
        <v>3632</v>
      </c>
      <c r="B226" s="271" t="s">
        <v>169</v>
      </c>
      <c r="C226" s="172">
        <v>8536638</v>
      </c>
      <c r="D226" s="259">
        <v>3924122</v>
      </c>
      <c r="E226" s="265">
        <f t="shared" si="15"/>
        <v>45.96800286014236</v>
      </c>
    </row>
    <row r="227" spans="1:5" ht="12.75" customHeight="1" hidden="1">
      <c r="A227" s="283">
        <v>366</v>
      </c>
      <c r="B227" s="273" t="s">
        <v>269</v>
      </c>
      <c r="C227" s="256">
        <f>C228</f>
        <v>0</v>
      </c>
      <c r="D227" s="256">
        <f>D228</f>
        <v>0</v>
      </c>
      <c r="E227" s="242" t="e">
        <f>D227/C227*100</f>
        <v>#DIV/0!</v>
      </c>
    </row>
    <row r="228" spans="1:5" ht="12.75" customHeight="1" hidden="1">
      <c r="A228" s="282">
        <v>3662</v>
      </c>
      <c r="B228" s="271" t="s">
        <v>270</v>
      </c>
      <c r="C228" s="172">
        <v>0</v>
      </c>
      <c r="D228" s="259">
        <v>0</v>
      </c>
      <c r="E228" s="248" t="e">
        <f t="shared" si="15"/>
        <v>#DIV/0!</v>
      </c>
    </row>
    <row r="229" spans="1:5" ht="12.75" customHeight="1">
      <c r="A229" s="245">
        <v>38</v>
      </c>
      <c r="B229" s="161" t="s">
        <v>81</v>
      </c>
      <c r="C229" s="188">
        <f>C231</f>
        <v>980000</v>
      </c>
      <c r="D229" s="188">
        <f>D231</f>
        <v>849784</v>
      </c>
      <c r="E229" s="242">
        <f t="shared" si="15"/>
        <v>86.71265306122449</v>
      </c>
    </row>
    <row r="230" spans="1:5" ht="12.75" customHeight="1">
      <c r="A230" s="245">
        <v>386</v>
      </c>
      <c r="B230" s="161" t="s">
        <v>84</v>
      </c>
      <c r="C230" s="188">
        <f>C231</f>
        <v>980000</v>
      </c>
      <c r="D230" s="188">
        <f>D231</f>
        <v>849784</v>
      </c>
      <c r="E230" s="242">
        <f t="shared" si="15"/>
        <v>86.71265306122449</v>
      </c>
    </row>
    <row r="231" spans="1:5" ht="25.5">
      <c r="A231" s="282">
        <v>3861</v>
      </c>
      <c r="B231" s="284" t="s">
        <v>228</v>
      </c>
      <c r="C231" s="285">
        <v>980000</v>
      </c>
      <c r="D231" s="286">
        <v>849784</v>
      </c>
      <c r="E231" s="248">
        <f t="shared" si="15"/>
        <v>86.71265306122449</v>
      </c>
    </row>
    <row r="232" spans="1:5" ht="12.75" customHeight="1">
      <c r="A232" s="245">
        <v>45</v>
      </c>
      <c r="B232" s="161" t="s">
        <v>34</v>
      </c>
      <c r="C232" s="188">
        <f>C233</f>
        <v>185000000</v>
      </c>
      <c r="D232" s="188">
        <f>D233</f>
        <v>188675340</v>
      </c>
      <c r="E232" s="242">
        <f t="shared" si="15"/>
        <v>101.98667027027027</v>
      </c>
    </row>
    <row r="233" spans="1:5" ht="12.75" customHeight="1">
      <c r="A233" s="245">
        <v>451</v>
      </c>
      <c r="B233" s="161" t="s">
        <v>153</v>
      </c>
      <c r="C233" s="188">
        <f>C234</f>
        <v>185000000</v>
      </c>
      <c r="D233" s="188">
        <f>D234</f>
        <v>188675340</v>
      </c>
      <c r="E233" s="242">
        <f t="shared" si="15"/>
        <v>101.98667027027027</v>
      </c>
    </row>
    <row r="234" spans="1:5" ht="12.75" customHeight="1">
      <c r="A234" s="249">
        <v>4511</v>
      </c>
      <c r="B234" s="271" t="s">
        <v>0</v>
      </c>
      <c r="C234" s="172">
        <v>185000000</v>
      </c>
      <c r="D234" s="171">
        <v>188675340</v>
      </c>
      <c r="E234" s="248">
        <f t="shared" si="15"/>
        <v>101.98667027027027</v>
      </c>
    </row>
    <row r="235" spans="1:5" ht="12.75" customHeight="1">
      <c r="A235" s="249"/>
      <c r="B235" s="271"/>
      <c r="C235" s="261"/>
      <c r="D235" s="261"/>
      <c r="E235" s="242"/>
    </row>
    <row r="236" spans="1:5" ht="12.75" customHeight="1">
      <c r="A236" s="245" t="s">
        <v>117</v>
      </c>
      <c r="B236" s="159" t="s">
        <v>202</v>
      </c>
      <c r="C236" s="188">
        <f aca="true" t="shared" si="16" ref="C236:D238">C237</f>
        <v>186500000</v>
      </c>
      <c r="D236" s="188">
        <f t="shared" si="16"/>
        <v>185681746</v>
      </c>
      <c r="E236" s="242">
        <f>D236/C236*100</f>
        <v>99.5612579088472</v>
      </c>
    </row>
    <row r="237" spans="1:5" ht="12.75" customHeight="1">
      <c r="A237" s="245">
        <v>38</v>
      </c>
      <c r="B237" s="287" t="s">
        <v>81</v>
      </c>
      <c r="C237" s="188">
        <f t="shared" si="16"/>
        <v>186500000</v>
      </c>
      <c r="D237" s="188">
        <f t="shared" si="16"/>
        <v>185681746</v>
      </c>
      <c r="E237" s="242">
        <f>D237/C237*100</f>
        <v>99.5612579088472</v>
      </c>
    </row>
    <row r="238" spans="1:5" ht="12.75" customHeight="1">
      <c r="A238" s="245">
        <v>386</v>
      </c>
      <c r="B238" s="287" t="s">
        <v>84</v>
      </c>
      <c r="C238" s="188">
        <f t="shared" si="16"/>
        <v>186500000</v>
      </c>
      <c r="D238" s="188">
        <f t="shared" si="16"/>
        <v>185681746</v>
      </c>
      <c r="E238" s="242">
        <f>D238/C238*100</f>
        <v>99.5612579088472</v>
      </c>
    </row>
    <row r="239" spans="1:5" ht="25.5">
      <c r="A239" s="247">
        <v>3861</v>
      </c>
      <c r="B239" s="284" t="s">
        <v>228</v>
      </c>
      <c r="C239" s="172">
        <v>186500000</v>
      </c>
      <c r="D239" s="202">
        <v>185681746</v>
      </c>
      <c r="E239" s="265">
        <f>D239/C239*100</f>
        <v>99.5612579088472</v>
      </c>
    </row>
    <row r="240" spans="1:5" ht="12.75" customHeight="1">
      <c r="A240" s="247"/>
      <c r="B240" s="271"/>
      <c r="C240" s="261"/>
      <c r="D240" s="261"/>
      <c r="E240" s="242"/>
    </row>
    <row r="241" spans="1:5" ht="25.5">
      <c r="A241" s="245" t="s">
        <v>118</v>
      </c>
      <c r="B241" s="159" t="s">
        <v>209</v>
      </c>
      <c r="C241" s="188">
        <f aca="true" t="shared" si="17" ref="C241:D243">C242</f>
        <v>150166400</v>
      </c>
      <c r="D241" s="188">
        <f t="shared" si="17"/>
        <v>148610757</v>
      </c>
      <c r="E241" s="242">
        <f>D241/C241*100</f>
        <v>98.9640538762333</v>
      </c>
    </row>
    <row r="242" spans="1:5" ht="12.75">
      <c r="A242" s="245">
        <v>38</v>
      </c>
      <c r="B242" s="287" t="s">
        <v>81</v>
      </c>
      <c r="C242" s="188">
        <f t="shared" si="17"/>
        <v>150166400</v>
      </c>
      <c r="D242" s="188">
        <f t="shared" si="17"/>
        <v>148610757</v>
      </c>
      <c r="E242" s="242">
        <f>D242/C242*100</f>
        <v>98.9640538762333</v>
      </c>
    </row>
    <row r="243" spans="1:5" ht="12.75">
      <c r="A243" s="245">
        <v>386</v>
      </c>
      <c r="B243" s="287" t="s">
        <v>154</v>
      </c>
      <c r="C243" s="188">
        <f t="shared" si="17"/>
        <v>150166400</v>
      </c>
      <c r="D243" s="188">
        <f t="shared" si="17"/>
        <v>148610757</v>
      </c>
      <c r="E243" s="242">
        <f>D243/C243*100</f>
        <v>98.9640538762333</v>
      </c>
    </row>
    <row r="244" spans="1:5" ht="25.5">
      <c r="A244" s="247">
        <v>3861</v>
      </c>
      <c r="B244" s="284" t="s">
        <v>228</v>
      </c>
      <c r="C244" s="172">
        <v>150166400</v>
      </c>
      <c r="D244" s="171">
        <v>148610757</v>
      </c>
      <c r="E244" s="248">
        <f>D244/C244*100</f>
        <v>98.9640538762333</v>
      </c>
    </row>
    <row r="245" spans="1:5" ht="12.75">
      <c r="A245" s="247"/>
      <c r="B245" s="271"/>
      <c r="C245" s="261"/>
      <c r="D245" s="261"/>
      <c r="E245" s="242"/>
    </row>
    <row r="246" spans="1:5" ht="25.5">
      <c r="A246" s="245" t="s">
        <v>119</v>
      </c>
      <c r="B246" s="159" t="s">
        <v>210</v>
      </c>
      <c r="C246" s="188">
        <f aca="true" t="shared" si="18" ref="C246:D248">C247</f>
        <v>5449986</v>
      </c>
      <c r="D246" s="188">
        <f t="shared" si="18"/>
        <v>5449986</v>
      </c>
      <c r="E246" s="242">
        <f>D246/C246*100</f>
        <v>100</v>
      </c>
    </row>
    <row r="247" spans="1:5" ht="12.75" customHeight="1">
      <c r="A247" s="245">
        <v>38</v>
      </c>
      <c r="B247" s="161" t="s">
        <v>154</v>
      </c>
      <c r="C247" s="188">
        <f t="shared" si="18"/>
        <v>5449986</v>
      </c>
      <c r="D247" s="188">
        <f t="shared" si="18"/>
        <v>5449986</v>
      </c>
      <c r="E247" s="242">
        <f>D247/C247*100</f>
        <v>100</v>
      </c>
    </row>
    <row r="248" spans="1:5" ht="12.75" customHeight="1">
      <c r="A248" s="245">
        <v>386</v>
      </c>
      <c r="B248" s="161" t="s">
        <v>123</v>
      </c>
      <c r="C248" s="188">
        <f t="shared" si="18"/>
        <v>5449986</v>
      </c>
      <c r="D248" s="188">
        <f t="shared" si="18"/>
        <v>5449986</v>
      </c>
      <c r="E248" s="242">
        <f>D248/C248*100</f>
        <v>100</v>
      </c>
    </row>
    <row r="249" spans="1:5" ht="25.5">
      <c r="A249" s="247">
        <v>3861</v>
      </c>
      <c r="B249" s="284" t="s">
        <v>228</v>
      </c>
      <c r="C249" s="172">
        <v>5449986</v>
      </c>
      <c r="D249" s="171">
        <v>5449986</v>
      </c>
      <c r="E249" s="248">
        <f>D249/C249*100</f>
        <v>100</v>
      </c>
    </row>
    <row r="250" spans="1:5" ht="12.75" customHeight="1">
      <c r="A250" s="247"/>
      <c r="B250" s="271"/>
      <c r="C250" s="263"/>
      <c r="D250" s="263"/>
      <c r="E250" s="242"/>
    </row>
    <row r="251" spans="1:5" s="99" customFormat="1" ht="25.5">
      <c r="A251" s="288" t="s">
        <v>120</v>
      </c>
      <c r="B251" s="161" t="s">
        <v>244</v>
      </c>
      <c r="C251" s="150">
        <f aca="true" t="shared" si="19" ref="C251:D253">C252</f>
        <v>55810000</v>
      </c>
      <c r="D251" s="150">
        <f t="shared" si="19"/>
        <v>55938239</v>
      </c>
      <c r="E251" s="289">
        <f>D251/C251*100</f>
        <v>100.2297778175954</v>
      </c>
    </row>
    <row r="252" spans="1:5" ht="12.75" customHeight="1">
      <c r="A252" s="245">
        <v>41</v>
      </c>
      <c r="B252" s="161" t="s">
        <v>218</v>
      </c>
      <c r="C252" s="188">
        <f t="shared" si="19"/>
        <v>55810000</v>
      </c>
      <c r="D252" s="188">
        <f t="shared" si="19"/>
        <v>55938239</v>
      </c>
      <c r="E252" s="242">
        <f>D252/C252*100</f>
        <v>100.2297778175954</v>
      </c>
    </row>
    <row r="253" spans="1:5" ht="12.75" customHeight="1">
      <c r="A253" s="245">
        <v>411</v>
      </c>
      <c r="B253" s="161" t="s">
        <v>86</v>
      </c>
      <c r="C253" s="188">
        <f t="shared" si="19"/>
        <v>55810000</v>
      </c>
      <c r="D253" s="188">
        <f t="shared" si="19"/>
        <v>55938239</v>
      </c>
      <c r="E253" s="242">
        <f>D253/C253*100</f>
        <v>100.2297778175954</v>
      </c>
    </row>
    <row r="254" spans="1:5" ht="12" customHeight="1">
      <c r="A254" s="247">
        <v>4111</v>
      </c>
      <c r="B254" s="271" t="s">
        <v>55</v>
      </c>
      <c r="C254" s="172">
        <v>55810000</v>
      </c>
      <c r="D254" s="171">
        <v>55938239</v>
      </c>
      <c r="E254" s="248">
        <f>D254/C254*100</f>
        <v>100.2297778175954</v>
      </c>
    </row>
    <row r="255" spans="1:5" ht="12.75">
      <c r="A255" s="247"/>
      <c r="B255" s="273"/>
      <c r="C255" s="263"/>
      <c r="D255" s="263"/>
      <c r="E255" s="242"/>
    </row>
    <row r="256" spans="1:5" ht="12.75">
      <c r="A256" s="245" t="s">
        <v>121</v>
      </c>
      <c r="B256" s="159" t="s">
        <v>211</v>
      </c>
      <c r="C256" s="188">
        <f>C257+C260</f>
        <v>13802000</v>
      </c>
      <c r="D256" s="188">
        <f>D257+D260</f>
        <v>11835214</v>
      </c>
      <c r="E256" s="242">
        <f aca="true" t="shared" si="20" ref="E256:E262">D256/C256*100</f>
        <v>85.74999275467323</v>
      </c>
    </row>
    <row r="257" spans="1:5" ht="12.75" customHeight="1">
      <c r="A257" s="245">
        <v>36</v>
      </c>
      <c r="B257" s="161" t="s">
        <v>152</v>
      </c>
      <c r="C257" s="188">
        <f>C258</f>
        <v>6400250</v>
      </c>
      <c r="D257" s="188">
        <f>D258</f>
        <v>6296851</v>
      </c>
      <c r="E257" s="242">
        <f t="shared" si="20"/>
        <v>98.38445373227607</v>
      </c>
    </row>
    <row r="258" spans="1:5" ht="12.75" customHeight="1">
      <c r="A258" s="245">
        <v>363</v>
      </c>
      <c r="B258" s="161" t="s">
        <v>170</v>
      </c>
      <c r="C258" s="188">
        <f>C259</f>
        <v>6400250</v>
      </c>
      <c r="D258" s="188">
        <f>D259</f>
        <v>6296851</v>
      </c>
      <c r="E258" s="242">
        <f t="shared" si="20"/>
        <v>98.38445373227607</v>
      </c>
    </row>
    <row r="259" spans="1:5" ht="12" customHeight="1">
      <c r="A259" s="247">
        <v>3632</v>
      </c>
      <c r="B259" s="271" t="s">
        <v>169</v>
      </c>
      <c r="C259" s="172">
        <v>6400250</v>
      </c>
      <c r="D259" s="202">
        <v>6296851</v>
      </c>
      <c r="E259" s="248">
        <f t="shared" si="20"/>
        <v>98.38445373227607</v>
      </c>
    </row>
    <row r="260" spans="1:5" ht="12.75" customHeight="1">
      <c r="A260" s="245">
        <v>42</v>
      </c>
      <c r="B260" s="161" t="s">
        <v>19</v>
      </c>
      <c r="C260" s="188">
        <f>C261</f>
        <v>7401750</v>
      </c>
      <c r="D260" s="188">
        <f>D261</f>
        <v>5538363</v>
      </c>
      <c r="E260" s="242">
        <f t="shared" si="20"/>
        <v>74.82504813050967</v>
      </c>
    </row>
    <row r="261" spans="1:5" ht="12.75" customHeight="1">
      <c r="A261" s="245">
        <v>421</v>
      </c>
      <c r="B261" s="161" t="s">
        <v>20</v>
      </c>
      <c r="C261" s="188">
        <f>C262</f>
        <v>7401750</v>
      </c>
      <c r="D261" s="188">
        <f>D262</f>
        <v>5538363</v>
      </c>
      <c r="E261" s="242">
        <f t="shared" si="20"/>
        <v>74.82504813050967</v>
      </c>
    </row>
    <row r="262" spans="1:5" ht="12.75" customHeight="1">
      <c r="A262" s="247">
        <v>4214</v>
      </c>
      <c r="B262" s="271" t="s">
        <v>24</v>
      </c>
      <c r="C262" s="172">
        <v>7401750</v>
      </c>
      <c r="D262" s="171">
        <v>5538363</v>
      </c>
      <c r="E262" s="248">
        <f t="shared" si="20"/>
        <v>74.82504813050967</v>
      </c>
    </row>
    <row r="263" spans="1:5" ht="12.75" customHeight="1">
      <c r="A263" s="245"/>
      <c r="B263" s="290"/>
      <c r="C263" s="261"/>
      <c r="D263" s="261"/>
      <c r="E263" s="242"/>
    </row>
    <row r="264" spans="1:5" ht="12" customHeight="1">
      <c r="A264" s="245" t="s">
        <v>142</v>
      </c>
      <c r="B264" s="290" t="s">
        <v>193</v>
      </c>
      <c r="C264" s="276">
        <f>C265+C268+C271</f>
        <v>888520898</v>
      </c>
      <c r="D264" s="276">
        <f>D265+D268+D271</f>
        <v>892846064</v>
      </c>
      <c r="E264" s="242">
        <f aca="true" t="shared" si="21" ref="E264:E278">D264/C264*100</f>
        <v>100.48678269804748</v>
      </c>
    </row>
    <row r="265" spans="1:5" ht="12" customHeight="1">
      <c r="A265" s="245">
        <v>36</v>
      </c>
      <c r="B265" s="290" t="s">
        <v>225</v>
      </c>
      <c r="C265" s="276">
        <f>C266</f>
        <v>6500000</v>
      </c>
      <c r="D265" s="276">
        <f>D266</f>
        <v>6442658</v>
      </c>
      <c r="E265" s="242">
        <f t="shared" si="21"/>
        <v>99.11781538461538</v>
      </c>
    </row>
    <row r="266" spans="1:5" ht="12" customHeight="1">
      <c r="A266" s="245">
        <v>368</v>
      </c>
      <c r="B266" s="290" t="s">
        <v>257</v>
      </c>
      <c r="C266" s="276">
        <f>C267</f>
        <v>6500000</v>
      </c>
      <c r="D266" s="276">
        <f>D267</f>
        <v>6442658</v>
      </c>
      <c r="E266" s="242">
        <f t="shared" si="21"/>
        <v>99.11781538461538</v>
      </c>
    </row>
    <row r="267" spans="1:5" ht="25.5">
      <c r="A267" s="247">
        <v>3682</v>
      </c>
      <c r="B267" s="291" t="s">
        <v>258</v>
      </c>
      <c r="C267" s="292">
        <v>6500000</v>
      </c>
      <c r="D267" s="286">
        <v>6442658</v>
      </c>
      <c r="E267" s="265">
        <f t="shared" si="21"/>
        <v>99.11781538461538</v>
      </c>
    </row>
    <row r="268" spans="1:5" ht="12.75" customHeight="1">
      <c r="A268" s="245">
        <v>38</v>
      </c>
      <c r="B268" s="290" t="s">
        <v>81</v>
      </c>
      <c r="C268" s="276">
        <f>C269</f>
        <v>755179898</v>
      </c>
      <c r="D268" s="276">
        <f>D269</f>
        <v>758818042</v>
      </c>
      <c r="E268" s="242">
        <f t="shared" si="21"/>
        <v>100.48175858621701</v>
      </c>
    </row>
    <row r="269" spans="1:5" ht="12.75" customHeight="1">
      <c r="A269" s="245">
        <v>386</v>
      </c>
      <c r="B269" s="290" t="s">
        <v>154</v>
      </c>
      <c r="C269" s="276">
        <f>C270</f>
        <v>755179898</v>
      </c>
      <c r="D269" s="276">
        <f>D270</f>
        <v>758818042</v>
      </c>
      <c r="E269" s="242">
        <f t="shared" si="21"/>
        <v>100.48175858621701</v>
      </c>
    </row>
    <row r="270" spans="1:5" ht="25.5">
      <c r="A270" s="247">
        <v>3861</v>
      </c>
      <c r="B270" s="284" t="s">
        <v>228</v>
      </c>
      <c r="C270" s="172">
        <v>755179898</v>
      </c>
      <c r="D270" s="171">
        <v>758818042</v>
      </c>
      <c r="E270" s="248">
        <f t="shared" si="21"/>
        <v>100.48175858621701</v>
      </c>
    </row>
    <row r="271" spans="1:5" ht="12.75" customHeight="1">
      <c r="A271" s="245">
        <v>42</v>
      </c>
      <c r="B271" s="161" t="s">
        <v>19</v>
      </c>
      <c r="C271" s="188">
        <f>C272+C274+C276</f>
        <v>126841000</v>
      </c>
      <c r="D271" s="188">
        <f>D272+D274+D276</f>
        <v>127585364</v>
      </c>
      <c r="E271" s="257">
        <f>D271/C271*100</f>
        <v>100.58684810116603</v>
      </c>
    </row>
    <row r="272" spans="1:5" ht="12" customHeight="1">
      <c r="A272" s="245">
        <v>421</v>
      </c>
      <c r="B272" s="161" t="s">
        <v>20</v>
      </c>
      <c r="C272" s="188">
        <f>C273</f>
        <v>107700000</v>
      </c>
      <c r="D272" s="188">
        <f>D273</f>
        <v>108460143</v>
      </c>
      <c r="E272" s="257">
        <f>D272/C272*100</f>
        <v>100.70579665738163</v>
      </c>
    </row>
    <row r="273" spans="1:5" ht="12.75" customHeight="1">
      <c r="A273" s="247">
        <v>4214</v>
      </c>
      <c r="B273" s="271" t="s">
        <v>24</v>
      </c>
      <c r="C273" s="172">
        <v>107700000</v>
      </c>
      <c r="D273" s="171">
        <v>108460143</v>
      </c>
      <c r="E273" s="248">
        <f t="shared" si="21"/>
        <v>100.70579665738163</v>
      </c>
    </row>
    <row r="274" spans="1:5" ht="12.75" customHeight="1">
      <c r="A274" s="245">
        <v>422</v>
      </c>
      <c r="B274" s="273" t="s">
        <v>29</v>
      </c>
      <c r="C274" s="256">
        <f>C275</f>
        <v>17591000</v>
      </c>
      <c r="D274" s="256">
        <f>D275</f>
        <v>17590002</v>
      </c>
      <c r="E274" s="257">
        <f t="shared" si="21"/>
        <v>99.99432664430675</v>
      </c>
    </row>
    <row r="275" spans="1:5" ht="12.75" customHeight="1">
      <c r="A275" s="247">
        <v>4227</v>
      </c>
      <c r="B275" s="271" t="s">
        <v>1</v>
      </c>
      <c r="C275" s="172">
        <v>17591000</v>
      </c>
      <c r="D275" s="171">
        <v>17590002</v>
      </c>
      <c r="E275" s="248">
        <f t="shared" si="21"/>
        <v>99.99432664430675</v>
      </c>
    </row>
    <row r="276" spans="1:5" ht="12.75" customHeight="1">
      <c r="A276" s="245">
        <v>423</v>
      </c>
      <c r="B276" s="273" t="s">
        <v>31</v>
      </c>
      <c r="C276" s="256">
        <f>C277+C278</f>
        <v>1550000</v>
      </c>
      <c r="D276" s="256">
        <f>D277+D278</f>
        <v>1535219</v>
      </c>
      <c r="E276" s="257">
        <f t="shared" si="21"/>
        <v>99.0463870967742</v>
      </c>
    </row>
    <row r="277" spans="1:5" ht="12.75" customHeight="1">
      <c r="A277" s="247">
        <v>4231</v>
      </c>
      <c r="B277" s="271" t="s">
        <v>32</v>
      </c>
      <c r="C277" s="172">
        <v>1550000</v>
      </c>
      <c r="D277" s="171">
        <v>1535219</v>
      </c>
      <c r="E277" s="248">
        <f t="shared" si="21"/>
        <v>99.0463870967742</v>
      </c>
    </row>
    <row r="278" spans="1:5" ht="12.75" customHeight="1" hidden="1">
      <c r="A278" s="247">
        <v>4233</v>
      </c>
      <c r="B278" s="271" t="s">
        <v>194</v>
      </c>
      <c r="C278" s="172">
        <v>0</v>
      </c>
      <c r="D278" s="171">
        <v>0</v>
      </c>
      <c r="E278" s="248" t="e">
        <f t="shared" si="21"/>
        <v>#DIV/0!</v>
      </c>
    </row>
    <row r="279" spans="1:5" ht="12.75" customHeight="1">
      <c r="A279" s="293"/>
      <c r="B279" s="294"/>
      <c r="C279" s="244"/>
      <c r="D279" s="244"/>
      <c r="E279" s="242"/>
    </row>
    <row r="280" spans="1:5" ht="26.25" customHeight="1" hidden="1">
      <c r="A280" s="245" t="s">
        <v>187</v>
      </c>
      <c r="B280" s="295" t="s">
        <v>186</v>
      </c>
      <c r="C280" s="276">
        <f aca="true" t="shared" si="22" ref="C280:D282">C281</f>
        <v>0</v>
      </c>
      <c r="D280" s="276">
        <f t="shared" si="22"/>
        <v>0</v>
      </c>
      <c r="E280" s="242" t="e">
        <f>D280/C280*100</f>
        <v>#DIV/0!</v>
      </c>
    </row>
    <row r="281" spans="1:5" ht="12.75" customHeight="1" hidden="1">
      <c r="A281" s="245">
        <v>38</v>
      </c>
      <c r="B281" s="290" t="s">
        <v>81</v>
      </c>
      <c r="C281" s="276">
        <f t="shared" si="22"/>
        <v>0</v>
      </c>
      <c r="D281" s="276">
        <f t="shared" si="22"/>
        <v>0</v>
      </c>
      <c r="E281" s="242" t="e">
        <f>D281/C281*100</f>
        <v>#DIV/0!</v>
      </c>
    </row>
    <row r="282" spans="1:5" ht="12.75" hidden="1">
      <c r="A282" s="245">
        <v>386</v>
      </c>
      <c r="B282" s="290" t="s">
        <v>154</v>
      </c>
      <c r="C282" s="276">
        <f t="shared" si="22"/>
        <v>0</v>
      </c>
      <c r="D282" s="276">
        <f t="shared" si="22"/>
        <v>0</v>
      </c>
      <c r="E282" s="242" t="e">
        <f>D282/C282*100</f>
        <v>#DIV/0!</v>
      </c>
    </row>
    <row r="283" spans="1:5" ht="25.5" customHeight="1" hidden="1">
      <c r="A283" s="194">
        <v>3861</v>
      </c>
      <c r="B283" s="34" t="s">
        <v>259</v>
      </c>
      <c r="C283" s="172">
        <v>0</v>
      </c>
      <c r="D283" s="171">
        <v>0</v>
      </c>
      <c r="E283" s="265" t="e">
        <f aca="true" t="shared" si="23" ref="E283:E293">D283/C283*100</f>
        <v>#DIV/0!</v>
      </c>
    </row>
    <row r="284" spans="1:5" ht="15" customHeight="1" hidden="1">
      <c r="A284" s="296"/>
      <c r="B284" s="297"/>
      <c r="C284" s="244"/>
      <c r="D284" s="244"/>
      <c r="E284" s="242"/>
    </row>
    <row r="285" spans="1:5" ht="12.75">
      <c r="A285" s="298" t="s">
        <v>238</v>
      </c>
      <c r="B285" s="97" t="s">
        <v>239</v>
      </c>
      <c r="C285" s="299">
        <f aca="true" t="shared" si="24" ref="C285:D287">C286</f>
        <v>26956250</v>
      </c>
      <c r="D285" s="299">
        <f t="shared" si="24"/>
        <v>22579255</v>
      </c>
      <c r="E285" s="242">
        <f t="shared" si="23"/>
        <v>83.76259680037097</v>
      </c>
    </row>
    <row r="286" spans="1:5" ht="12.75">
      <c r="A286" s="298">
        <v>38</v>
      </c>
      <c r="B286" s="97" t="s">
        <v>81</v>
      </c>
      <c r="C286" s="299">
        <f t="shared" si="24"/>
        <v>26956250</v>
      </c>
      <c r="D286" s="299">
        <f t="shared" si="24"/>
        <v>22579255</v>
      </c>
      <c r="E286" s="242">
        <f t="shared" si="23"/>
        <v>83.76259680037097</v>
      </c>
    </row>
    <row r="287" spans="1:5" ht="12.75">
      <c r="A287" s="298">
        <v>386</v>
      </c>
      <c r="B287" s="97" t="s">
        <v>154</v>
      </c>
      <c r="C287" s="299">
        <f t="shared" si="24"/>
        <v>26956250</v>
      </c>
      <c r="D287" s="299">
        <f t="shared" si="24"/>
        <v>22579255</v>
      </c>
      <c r="E287" s="242">
        <f t="shared" si="23"/>
        <v>83.76259680037097</v>
      </c>
    </row>
    <row r="288" spans="1:5" ht="25.5">
      <c r="A288" s="300">
        <v>3861</v>
      </c>
      <c r="B288" s="98" t="s">
        <v>240</v>
      </c>
      <c r="C288" s="172">
        <v>26956250</v>
      </c>
      <c r="D288" s="171">
        <v>22579255</v>
      </c>
      <c r="E288" s="265">
        <f t="shared" si="23"/>
        <v>83.76259680037097</v>
      </c>
    </row>
    <row r="289" spans="1:5" ht="12.75">
      <c r="A289" s="51"/>
      <c r="B289" s="52"/>
      <c r="C289" s="244"/>
      <c r="D289" s="244"/>
      <c r="E289" s="265"/>
    </row>
    <row r="290" spans="1:5" ht="12.75">
      <c r="A290" s="298" t="s">
        <v>271</v>
      </c>
      <c r="B290" s="97" t="s">
        <v>272</v>
      </c>
      <c r="C290" s="299">
        <f aca="true" t="shared" si="25" ref="C290:D292">C291</f>
        <v>19000000</v>
      </c>
      <c r="D290" s="299">
        <f t="shared" si="25"/>
        <v>15742393</v>
      </c>
      <c r="E290" s="257">
        <f t="shared" si="23"/>
        <v>82.85470000000001</v>
      </c>
    </row>
    <row r="291" spans="1:5" ht="12.75">
      <c r="A291" s="298">
        <v>36</v>
      </c>
      <c r="B291" s="97" t="s">
        <v>152</v>
      </c>
      <c r="C291" s="299">
        <f t="shared" si="25"/>
        <v>19000000</v>
      </c>
      <c r="D291" s="299">
        <f t="shared" si="25"/>
        <v>15742393</v>
      </c>
      <c r="E291" s="257">
        <f t="shared" si="23"/>
        <v>82.85470000000001</v>
      </c>
    </row>
    <row r="292" spans="1:5" ht="12.75">
      <c r="A292" s="298">
        <v>363</v>
      </c>
      <c r="B292" s="97" t="s">
        <v>170</v>
      </c>
      <c r="C292" s="299">
        <f t="shared" si="25"/>
        <v>19000000</v>
      </c>
      <c r="D292" s="299">
        <f t="shared" si="25"/>
        <v>15742393</v>
      </c>
      <c r="E292" s="257">
        <f t="shared" si="23"/>
        <v>82.85470000000001</v>
      </c>
    </row>
    <row r="293" spans="1:5" ht="12.75">
      <c r="A293" s="300">
        <v>3632</v>
      </c>
      <c r="B293" s="98" t="s">
        <v>169</v>
      </c>
      <c r="C293" s="172">
        <v>19000000</v>
      </c>
      <c r="D293" s="171">
        <v>15742393</v>
      </c>
      <c r="E293" s="265">
        <f t="shared" si="23"/>
        <v>82.85470000000001</v>
      </c>
    </row>
    <row r="294" spans="1:5" ht="12">
      <c r="A294" s="301"/>
      <c r="B294" s="302"/>
      <c r="C294" s="52"/>
      <c r="D294" s="52"/>
      <c r="E294" s="52"/>
    </row>
    <row r="296" spans="1:4" ht="12">
      <c r="A296" s="41"/>
      <c r="B296" s="64"/>
      <c r="C296" s="27"/>
      <c r="D296" s="27"/>
    </row>
    <row r="298" spans="1:4" ht="12">
      <c r="A298" s="53"/>
      <c r="B298" s="62"/>
      <c r="C298" s="27"/>
      <c r="D298" s="27"/>
    </row>
    <row r="299" spans="1:4" ht="12">
      <c r="A299" s="53"/>
      <c r="B299" s="62"/>
      <c r="C299" s="27"/>
      <c r="D299" s="27"/>
    </row>
    <row r="301" spans="1:4" ht="12">
      <c r="A301" s="36"/>
      <c r="B301" s="63"/>
      <c r="C301" s="27"/>
      <c r="D301" s="27"/>
    </row>
    <row r="303" spans="1:4" ht="12">
      <c r="A303" s="36"/>
      <c r="B303" s="63"/>
      <c r="C303" s="27"/>
      <c r="D303" s="27"/>
    </row>
    <row r="305" spans="1:4" ht="12">
      <c r="A305" s="36"/>
      <c r="B305" s="63"/>
      <c r="C305" s="27"/>
      <c r="D305" s="27"/>
    </row>
    <row r="307" spans="1:4" ht="12">
      <c r="A307" s="95"/>
      <c r="B307" s="114"/>
      <c r="C307" s="27"/>
      <c r="D307" s="27"/>
    </row>
    <row r="310" spans="1:4" ht="12">
      <c r="A310" s="115"/>
      <c r="B310" s="114"/>
      <c r="C310" s="27"/>
      <c r="D310" s="27"/>
    </row>
    <row r="312" spans="1:4" ht="12">
      <c r="A312" s="115"/>
      <c r="B312" s="114"/>
      <c r="C312" s="27"/>
      <c r="D312" s="27"/>
    </row>
    <row r="314" spans="1:4" ht="12">
      <c r="A314" s="115"/>
      <c r="B314" s="116"/>
      <c r="C314" s="27"/>
      <c r="D314" s="27"/>
    </row>
    <row r="315" spans="1:4" ht="12">
      <c r="A315" s="117"/>
      <c r="B315" s="118"/>
      <c r="C315" s="27"/>
      <c r="D315" s="27"/>
    </row>
    <row r="317" spans="1:4" ht="12">
      <c r="A317" s="95"/>
      <c r="B317" s="114"/>
      <c r="C317" s="27"/>
      <c r="D317" s="27"/>
    </row>
    <row r="319" spans="1:4" ht="12">
      <c r="A319" s="95"/>
      <c r="B319" s="114"/>
      <c r="C319" s="27"/>
      <c r="D319" s="27"/>
    </row>
    <row r="321" spans="1:4" ht="12">
      <c r="A321" s="95"/>
      <c r="B321" s="114"/>
      <c r="C321" s="27"/>
      <c r="D321" s="27"/>
    </row>
    <row r="324" spans="1:4" ht="12">
      <c r="A324" s="115"/>
      <c r="B324" s="114"/>
      <c r="C324" s="27"/>
      <c r="D324" s="27"/>
    </row>
    <row r="326" spans="1:4" ht="12">
      <c r="A326" s="115"/>
      <c r="B326" s="114"/>
      <c r="C326" s="27"/>
      <c r="D326" s="27"/>
    </row>
    <row r="328" spans="1:4" ht="12">
      <c r="A328" s="115"/>
      <c r="B328" s="116"/>
      <c r="C328" s="27"/>
      <c r="D328" s="27"/>
    </row>
    <row r="329" spans="1:4" ht="12">
      <c r="A329" s="117"/>
      <c r="B329" s="118"/>
      <c r="C329" s="27"/>
      <c r="D329" s="27"/>
    </row>
    <row r="331" spans="1:4" ht="12">
      <c r="A331" s="36"/>
      <c r="B331" s="63"/>
      <c r="C331" s="27"/>
      <c r="D331" s="27"/>
    </row>
    <row r="333" spans="1:4" ht="12">
      <c r="A333" s="36"/>
      <c r="B333" s="63"/>
      <c r="C333" s="27"/>
      <c r="D333" s="27"/>
    </row>
    <row r="335" spans="1:4" ht="12">
      <c r="A335" s="36"/>
      <c r="B335" s="63"/>
      <c r="C335" s="27"/>
      <c r="D335" s="27"/>
    </row>
    <row r="337" spans="1:4" ht="12">
      <c r="A337" s="55"/>
      <c r="B337" s="63"/>
      <c r="C337" s="27"/>
      <c r="D337" s="27"/>
    </row>
    <row r="339" spans="1:4" ht="12">
      <c r="A339" s="55"/>
      <c r="B339" s="64"/>
      <c r="C339" s="27"/>
      <c r="D339" s="27"/>
    </row>
    <row r="340" spans="1:4" ht="12">
      <c r="A340" s="53"/>
      <c r="B340" s="62"/>
      <c r="C340" s="27"/>
      <c r="D340" s="27"/>
    </row>
    <row r="342" spans="1:4" ht="12">
      <c r="A342" s="36"/>
      <c r="B342" s="63"/>
      <c r="C342" s="27"/>
      <c r="D342" s="27"/>
    </row>
    <row r="344" spans="1:4" ht="12">
      <c r="A344" s="36"/>
      <c r="B344" s="63"/>
      <c r="C344" s="27"/>
      <c r="D344" s="27"/>
    </row>
    <row r="346" spans="1:4" ht="12">
      <c r="A346" s="36"/>
      <c r="B346" s="63"/>
      <c r="C346" s="27"/>
      <c r="D346" s="27"/>
    </row>
    <row r="349" spans="1:4" ht="12">
      <c r="A349" s="55"/>
      <c r="B349" s="63"/>
      <c r="C349" s="27"/>
      <c r="D349" s="27"/>
    </row>
    <row r="351" spans="1:4" ht="12">
      <c r="A351" s="55"/>
      <c r="B351" s="63"/>
      <c r="C351" s="27"/>
      <c r="D351" s="27"/>
    </row>
    <row r="353" spans="1:4" ht="12">
      <c r="A353" s="55"/>
      <c r="B353" s="40"/>
      <c r="C353" s="27"/>
      <c r="D353" s="27"/>
    </row>
    <row r="354" spans="1:4" ht="12">
      <c r="A354" s="37"/>
      <c r="B354" s="62"/>
      <c r="C354" s="27"/>
      <c r="D354" s="27"/>
    </row>
    <row r="356" spans="1:4" ht="12">
      <c r="A356" s="36"/>
      <c r="B356" s="63"/>
      <c r="C356" s="27"/>
      <c r="D356" s="27"/>
    </row>
    <row r="358" spans="1:4" ht="12">
      <c r="A358" s="36"/>
      <c r="B358" s="63"/>
      <c r="C358" s="27"/>
      <c r="D358" s="27"/>
    </row>
    <row r="360" spans="1:4" ht="12">
      <c r="A360" s="36"/>
      <c r="B360" s="63"/>
      <c r="C360" s="27"/>
      <c r="D360" s="27"/>
    </row>
    <row r="363" spans="1:4" ht="12">
      <c r="A363" s="55"/>
      <c r="B363" s="63"/>
      <c r="C363" s="27"/>
      <c r="D363" s="27"/>
    </row>
    <row r="365" spans="1:4" ht="12">
      <c r="A365" s="55"/>
      <c r="B365" s="63"/>
      <c r="C365" s="27"/>
      <c r="D365" s="27"/>
    </row>
    <row r="367" spans="1:4" ht="12">
      <c r="A367" s="55"/>
      <c r="B367" s="64"/>
      <c r="C367" s="27"/>
      <c r="D367" s="27"/>
    </row>
    <row r="368" spans="1:4" ht="12">
      <c r="A368" s="53"/>
      <c r="B368" s="62"/>
      <c r="C368" s="27"/>
      <c r="D368" s="27"/>
    </row>
    <row r="370" spans="1:4" ht="12">
      <c r="A370" s="36"/>
      <c r="B370" s="63"/>
      <c r="C370" s="27"/>
      <c r="D370" s="27"/>
    </row>
    <row r="372" spans="1:4" ht="12">
      <c r="A372" s="55"/>
      <c r="B372" s="64"/>
      <c r="C372" s="27"/>
      <c r="D372" s="27"/>
    </row>
    <row r="373" spans="1:4" ht="12">
      <c r="A373" s="53"/>
      <c r="B373" s="62"/>
      <c r="C373" s="27"/>
      <c r="D373" s="27"/>
    </row>
    <row r="375" spans="1:4" ht="12">
      <c r="A375" s="36"/>
      <c r="B375" s="63"/>
      <c r="C375" s="27"/>
      <c r="D375" s="27"/>
    </row>
    <row r="377" spans="1:4" ht="12">
      <c r="A377" s="36"/>
      <c r="B377" s="63"/>
      <c r="C377" s="27"/>
      <c r="D377" s="27"/>
    </row>
    <row r="379" spans="1:4" ht="12">
      <c r="A379" s="36"/>
      <c r="B379" s="63"/>
      <c r="C379" s="27"/>
      <c r="D379" s="27"/>
    </row>
    <row r="382" spans="1:4" ht="12">
      <c r="A382" s="55"/>
      <c r="B382" s="63"/>
      <c r="C382" s="27"/>
      <c r="D382" s="27"/>
    </row>
    <row r="384" spans="1:4" ht="12">
      <c r="A384" s="55"/>
      <c r="B384" s="63"/>
      <c r="C384" s="27"/>
      <c r="D384" s="27"/>
    </row>
    <row r="386" spans="1:4" ht="12">
      <c r="A386" s="41"/>
      <c r="B386" s="64"/>
      <c r="C386" s="27"/>
      <c r="D386" s="27"/>
    </row>
    <row r="387" spans="1:4" ht="12">
      <c r="A387" s="53"/>
      <c r="B387" s="62"/>
      <c r="C387" s="27"/>
      <c r="D387" s="27"/>
    </row>
    <row r="389" spans="1:4" ht="12">
      <c r="A389" s="36"/>
      <c r="B389" s="63"/>
      <c r="C389" s="27"/>
      <c r="D389" s="27"/>
    </row>
    <row r="391" spans="1:4" ht="12">
      <c r="A391" s="36"/>
      <c r="B391" s="63"/>
      <c r="C391" s="27"/>
      <c r="D391" s="27"/>
    </row>
    <row r="393" spans="1:4" ht="12">
      <c r="A393" s="41"/>
      <c r="B393" s="64"/>
      <c r="C393" s="27"/>
      <c r="D393" s="27"/>
    </row>
    <row r="394" spans="1:4" ht="12">
      <c r="A394" s="53"/>
      <c r="B394" s="62"/>
      <c r="C394" s="27"/>
      <c r="D394" s="27"/>
    </row>
    <row r="396" spans="1:4" ht="12">
      <c r="A396" s="36"/>
      <c r="B396" s="63"/>
      <c r="C396" s="27"/>
      <c r="D396" s="27"/>
    </row>
    <row r="398" spans="1:4" ht="12">
      <c r="A398" s="36"/>
      <c r="B398" s="63"/>
      <c r="C398" s="27"/>
      <c r="D398" s="27"/>
    </row>
    <row r="400" spans="1:4" ht="12">
      <c r="A400" s="41"/>
      <c r="B400" s="64"/>
      <c r="C400" s="27"/>
      <c r="D400" s="27"/>
    </row>
    <row r="401" spans="1:4" ht="12">
      <c r="A401" s="53"/>
      <c r="B401" s="62"/>
      <c r="C401" s="27"/>
      <c r="D401" s="27"/>
    </row>
    <row r="402" spans="1:4" ht="12">
      <c r="A402" s="37"/>
      <c r="B402" s="62"/>
      <c r="C402" s="27"/>
      <c r="D402" s="27"/>
    </row>
    <row r="404" spans="1:4" ht="12">
      <c r="A404" s="36"/>
      <c r="B404" s="63"/>
      <c r="C404" s="27"/>
      <c r="D404" s="27"/>
    </row>
    <row r="406" spans="1:4" ht="12">
      <c r="A406" s="36"/>
      <c r="B406" s="63"/>
      <c r="C406" s="27"/>
      <c r="D406" s="27"/>
    </row>
    <row r="408" spans="1:4" ht="12">
      <c r="A408" s="41"/>
      <c r="B408" s="64"/>
      <c r="C408" s="27"/>
      <c r="D408" s="27"/>
    </row>
    <row r="409" spans="1:4" ht="12">
      <c r="A409" s="53"/>
      <c r="B409" s="62"/>
      <c r="C409" s="27"/>
      <c r="D409" s="27"/>
    </row>
    <row r="410" spans="1:4" ht="12">
      <c r="A410" s="53"/>
      <c r="B410" s="62"/>
      <c r="C410" s="27"/>
      <c r="D410" s="27"/>
    </row>
    <row r="411" spans="1:4" ht="12">
      <c r="A411" s="53"/>
      <c r="B411" s="62"/>
      <c r="C411" s="27"/>
      <c r="D411" s="27"/>
    </row>
    <row r="412" spans="1:4" ht="12">
      <c r="A412" s="53"/>
      <c r="B412" s="62"/>
      <c r="C412" s="27"/>
      <c r="D412" s="27"/>
    </row>
    <row r="413" spans="1:4" ht="12">
      <c r="A413" s="53"/>
      <c r="B413" s="62"/>
      <c r="C413" s="27"/>
      <c r="D413" s="27"/>
    </row>
    <row r="414" spans="1:4" ht="12">
      <c r="A414" s="53"/>
      <c r="B414" s="62"/>
      <c r="C414" s="27"/>
      <c r="D414" s="27"/>
    </row>
    <row r="415" spans="1:4" ht="12">
      <c r="A415" s="53"/>
      <c r="B415" s="62"/>
      <c r="C415" s="27"/>
      <c r="D415" s="27"/>
    </row>
    <row r="417" spans="1:4" ht="12">
      <c r="A417" s="36"/>
      <c r="B417" s="63"/>
      <c r="C417" s="27"/>
      <c r="D417" s="27"/>
    </row>
    <row r="419" spans="1:4" ht="12">
      <c r="A419" s="36"/>
      <c r="B419" s="63"/>
      <c r="C419" s="27"/>
      <c r="D419" s="27"/>
    </row>
    <row r="421" spans="1:4" ht="12">
      <c r="A421" s="41"/>
      <c r="B421" s="64"/>
      <c r="C421" s="27"/>
      <c r="D421" s="27"/>
    </row>
    <row r="422" spans="1:4" ht="12">
      <c r="A422" s="53"/>
      <c r="B422" s="62"/>
      <c r="C422" s="27"/>
      <c r="D422" s="27"/>
    </row>
    <row r="423" spans="1:4" ht="12">
      <c r="A423" s="53"/>
      <c r="B423" s="62"/>
      <c r="C423" s="27"/>
      <c r="D423" s="27"/>
    </row>
    <row r="425" spans="1:4" ht="12">
      <c r="A425" s="36"/>
      <c r="B425" s="63"/>
      <c r="C425" s="27"/>
      <c r="D425" s="27"/>
    </row>
    <row r="427" spans="1:4" ht="12">
      <c r="A427" s="36"/>
      <c r="B427" s="63"/>
      <c r="C427" s="27"/>
      <c r="D427" s="27"/>
    </row>
    <row r="429" spans="1:4" ht="12">
      <c r="A429" s="41"/>
      <c r="B429" s="64"/>
      <c r="C429" s="27"/>
      <c r="D429" s="27"/>
    </row>
    <row r="430" spans="1:4" ht="12">
      <c r="A430" s="53"/>
      <c r="B430" s="62"/>
      <c r="C430" s="27"/>
      <c r="D430" s="27"/>
    </row>
    <row r="431" spans="1:4" ht="12">
      <c r="A431" s="53"/>
      <c r="B431" s="62"/>
      <c r="C431" s="27"/>
      <c r="D431" s="27"/>
    </row>
    <row r="433" spans="1:4" ht="12">
      <c r="A433" s="36"/>
      <c r="B433" s="63"/>
      <c r="C433" s="27"/>
      <c r="D433" s="27"/>
    </row>
    <row r="435" spans="1:4" ht="12">
      <c r="A435" s="36"/>
      <c r="B435" s="63"/>
      <c r="C435" s="27"/>
      <c r="D435" s="27"/>
    </row>
    <row r="437" spans="1:4" ht="12">
      <c r="A437" s="41"/>
      <c r="B437" s="64"/>
      <c r="C437" s="27"/>
      <c r="D437" s="27"/>
    </row>
    <row r="438" spans="1:4" ht="12">
      <c r="A438" s="53"/>
      <c r="B438" s="62"/>
      <c r="C438" s="27"/>
      <c r="D438" s="27"/>
    </row>
    <row r="440" spans="1:4" ht="12">
      <c r="A440" s="36"/>
      <c r="B440" s="63"/>
      <c r="C440" s="27"/>
      <c r="D440" s="27"/>
    </row>
    <row r="442" spans="1:4" ht="12">
      <c r="A442" s="36"/>
      <c r="B442" s="63"/>
      <c r="C442" s="27"/>
      <c r="D442" s="27"/>
    </row>
    <row r="444" spans="1:4" ht="12">
      <c r="A444" s="41"/>
      <c r="B444" s="64"/>
      <c r="C444" s="27"/>
      <c r="D444" s="27"/>
    </row>
    <row r="445" spans="1:4" ht="12">
      <c r="A445" s="53"/>
      <c r="B445" s="62"/>
      <c r="C445" s="27"/>
      <c r="D445" s="27"/>
    </row>
    <row r="446" spans="1:4" ht="12">
      <c r="A446" s="53"/>
      <c r="B446" s="62"/>
      <c r="C446" s="27"/>
      <c r="D446" s="27"/>
    </row>
    <row r="448" spans="1:4" ht="12">
      <c r="A448" s="36"/>
      <c r="B448" s="63"/>
      <c r="C448" s="27"/>
      <c r="D448" s="27"/>
    </row>
    <row r="450" spans="1:4" ht="12">
      <c r="A450" s="36"/>
      <c r="B450" s="63"/>
      <c r="C450" s="27"/>
      <c r="D450" s="27"/>
    </row>
    <row r="452" spans="1:4" ht="12">
      <c r="A452" s="41"/>
      <c r="B452" s="64"/>
      <c r="C452" s="27"/>
      <c r="D452" s="27"/>
    </row>
    <row r="453" spans="1:4" ht="12">
      <c r="A453" s="53"/>
      <c r="B453" s="62"/>
      <c r="C453" s="27"/>
      <c r="D453" s="27"/>
    </row>
    <row r="455" spans="1:4" ht="12">
      <c r="A455" s="36"/>
      <c r="B455" s="63"/>
      <c r="C455" s="27"/>
      <c r="D455" s="27"/>
    </row>
    <row r="457" spans="1:4" ht="12">
      <c r="A457" s="36"/>
      <c r="B457" s="63"/>
      <c r="C457" s="27"/>
      <c r="D457" s="27"/>
    </row>
    <row r="459" spans="1:4" ht="12">
      <c r="A459" s="41"/>
      <c r="B459" s="64"/>
      <c r="C459" s="27"/>
      <c r="D459" s="27"/>
    </row>
    <row r="460" spans="1:4" ht="12">
      <c r="A460" s="53"/>
      <c r="B460" s="62"/>
      <c r="C460" s="27"/>
      <c r="D460" s="27"/>
    </row>
    <row r="461" spans="1:4" ht="12">
      <c r="A461" s="53"/>
      <c r="B461" s="62"/>
      <c r="C461" s="27"/>
      <c r="D461" s="27"/>
    </row>
    <row r="463" spans="1:4" ht="12">
      <c r="A463" s="36"/>
      <c r="B463" s="63"/>
      <c r="C463" s="27"/>
      <c r="D463" s="27"/>
    </row>
    <row r="465" spans="1:4" ht="12">
      <c r="A465" s="36"/>
      <c r="B465" s="63"/>
      <c r="C465" s="27"/>
      <c r="D465" s="27"/>
    </row>
    <row r="467" spans="1:4" ht="12">
      <c r="A467" s="41"/>
      <c r="B467" s="64"/>
      <c r="C467" s="27"/>
      <c r="D467" s="27"/>
    </row>
    <row r="468" spans="1:4" ht="12">
      <c r="A468" s="53"/>
      <c r="B468" s="62"/>
      <c r="C468" s="27"/>
      <c r="D468" s="27"/>
    </row>
    <row r="470" spans="1:4" ht="12">
      <c r="A470" s="36"/>
      <c r="B470" s="63"/>
      <c r="C470" s="27"/>
      <c r="D470" s="27"/>
    </row>
    <row r="472" spans="1:4" ht="12">
      <c r="A472" s="36"/>
      <c r="B472" s="63"/>
      <c r="C472" s="27"/>
      <c r="D472" s="27"/>
    </row>
    <row r="474" spans="1:4" ht="12">
      <c r="A474" s="41"/>
      <c r="B474" s="64"/>
      <c r="C474" s="27"/>
      <c r="D474" s="27"/>
    </row>
    <row r="475" spans="1:4" ht="12">
      <c r="A475" s="53"/>
      <c r="B475" s="62"/>
      <c r="C475" s="27"/>
      <c r="D475" s="27"/>
    </row>
    <row r="477" spans="1:4" ht="12">
      <c r="A477" s="36"/>
      <c r="B477" s="63"/>
      <c r="C477" s="27"/>
      <c r="D477" s="27"/>
    </row>
    <row r="479" spans="1:4" ht="12">
      <c r="A479" s="36"/>
      <c r="B479" s="63"/>
      <c r="C479" s="27"/>
      <c r="D479" s="27"/>
    </row>
    <row r="481" spans="1:4" ht="12">
      <c r="A481" s="41"/>
      <c r="B481" s="64"/>
      <c r="C481" s="27"/>
      <c r="D481" s="27"/>
    </row>
    <row r="482" spans="1:4" ht="12">
      <c r="A482" s="53"/>
      <c r="B482" s="62"/>
      <c r="C482" s="27"/>
      <c r="D482" s="27"/>
    </row>
    <row r="484" spans="1:4" ht="12">
      <c r="A484" s="36"/>
      <c r="B484" s="63"/>
      <c r="C484" s="27"/>
      <c r="D484" s="27"/>
    </row>
    <row r="486" spans="1:4" ht="12">
      <c r="A486" s="36"/>
      <c r="B486" s="63"/>
      <c r="C486" s="27"/>
      <c r="D486" s="27"/>
    </row>
    <row r="488" spans="1:4" ht="12">
      <c r="A488" s="41"/>
      <c r="B488" s="64"/>
      <c r="C488" s="27"/>
      <c r="D488" s="27"/>
    </row>
    <row r="489" spans="1:4" ht="12">
      <c r="A489" s="53"/>
      <c r="B489" s="62"/>
      <c r="C489" s="27"/>
      <c r="D489" s="27"/>
    </row>
    <row r="491" spans="1:4" ht="12">
      <c r="A491" s="36"/>
      <c r="B491" s="63"/>
      <c r="C491" s="27"/>
      <c r="D491" s="27"/>
    </row>
    <row r="493" spans="1:4" ht="12">
      <c r="A493" s="36"/>
      <c r="B493" s="63"/>
      <c r="C493" s="27"/>
      <c r="D493" s="27"/>
    </row>
    <row r="495" spans="1:4" ht="12">
      <c r="A495" s="41"/>
      <c r="B495" s="64"/>
      <c r="C495" s="27"/>
      <c r="D495" s="27"/>
    </row>
    <row r="496" spans="1:4" ht="12">
      <c r="A496" s="53"/>
      <c r="B496" s="62"/>
      <c r="C496" s="27"/>
      <c r="D496" s="27"/>
    </row>
    <row r="498" spans="1:4" ht="12">
      <c r="A498" s="36"/>
      <c r="B498" s="63"/>
      <c r="C498" s="27"/>
      <c r="D498" s="27"/>
    </row>
    <row r="500" spans="1:4" ht="12">
      <c r="A500" s="36"/>
      <c r="B500" s="63"/>
      <c r="C500" s="27"/>
      <c r="D500" s="27"/>
    </row>
    <row r="502" spans="1:4" ht="12">
      <c r="A502" s="41"/>
      <c r="B502" s="64"/>
      <c r="C502" s="27"/>
      <c r="D502" s="27"/>
    </row>
    <row r="503" spans="1:4" ht="12">
      <c r="A503" s="53"/>
      <c r="B503" s="62"/>
      <c r="C503" s="27"/>
      <c r="D503" s="27"/>
    </row>
    <row r="505" spans="1:4" ht="12">
      <c r="A505" s="36"/>
      <c r="B505" s="63"/>
      <c r="C505" s="27"/>
      <c r="D505" s="27"/>
    </row>
    <row r="507" spans="1:4" ht="12">
      <c r="A507" s="36"/>
      <c r="B507" s="63"/>
      <c r="C507" s="27"/>
      <c r="D507" s="27"/>
    </row>
    <row r="509" spans="1:4" ht="12">
      <c r="A509" s="41"/>
      <c r="B509" s="64"/>
      <c r="C509" s="27"/>
      <c r="D509" s="27"/>
    </row>
    <row r="510" spans="1:4" ht="12">
      <c r="A510" s="53"/>
      <c r="B510" s="62"/>
      <c r="C510" s="27"/>
      <c r="D510" s="27"/>
    </row>
    <row r="512" spans="1:4" ht="12">
      <c r="A512" s="36"/>
      <c r="B512" s="63"/>
      <c r="C512" s="27"/>
      <c r="D512" s="27"/>
    </row>
    <row r="514" spans="1:4" ht="12">
      <c r="A514" s="36"/>
      <c r="B514" s="63"/>
      <c r="C514" s="27"/>
      <c r="D514" s="27"/>
    </row>
    <row r="516" spans="1:4" ht="12">
      <c r="A516" s="41"/>
      <c r="B516" s="64"/>
      <c r="C516" s="27"/>
      <c r="D516" s="27"/>
    </row>
    <row r="517" spans="1:4" ht="12">
      <c r="A517" s="53"/>
      <c r="B517" s="62"/>
      <c r="C517" s="27"/>
      <c r="D517" s="27"/>
    </row>
    <row r="518" spans="1:4" ht="12">
      <c r="A518" s="53"/>
      <c r="B518" s="62"/>
      <c r="C518" s="27"/>
      <c r="D518" s="27"/>
    </row>
    <row r="519" spans="1:4" ht="12">
      <c r="A519" s="36"/>
      <c r="B519" s="63"/>
      <c r="C519" s="27"/>
      <c r="D519" s="27"/>
    </row>
    <row r="521" spans="1:4" ht="12">
      <c r="A521" s="36"/>
      <c r="B521" s="63"/>
      <c r="C521" s="27"/>
      <c r="D521" s="27"/>
    </row>
    <row r="523" spans="1:4" ht="12">
      <c r="A523" s="41"/>
      <c r="B523" s="64"/>
      <c r="C523" s="27"/>
      <c r="D523" s="27"/>
    </row>
    <row r="524" spans="1:4" ht="12">
      <c r="A524" s="53"/>
      <c r="B524" s="62"/>
      <c r="C524" s="27"/>
      <c r="D524" s="27"/>
    </row>
    <row r="525" spans="1:4" ht="12">
      <c r="A525" s="53"/>
      <c r="B525" s="62"/>
      <c r="C525" s="27"/>
      <c r="D525" s="27"/>
    </row>
    <row r="527" spans="1:4" ht="12">
      <c r="A527" s="36"/>
      <c r="B527" s="63"/>
      <c r="C527" s="27"/>
      <c r="D527" s="27"/>
    </row>
    <row r="529" spans="1:4" ht="12">
      <c r="A529" s="36"/>
      <c r="B529" s="63"/>
      <c r="C529" s="27"/>
      <c r="D529" s="27"/>
    </row>
    <row r="531" spans="1:4" ht="12">
      <c r="A531" s="41"/>
      <c r="B531" s="64"/>
      <c r="C531" s="27"/>
      <c r="D531" s="27"/>
    </row>
    <row r="532" spans="1:4" ht="12">
      <c r="A532" s="53"/>
      <c r="B532" s="62"/>
      <c r="C532" s="27"/>
      <c r="D532" s="27"/>
    </row>
    <row r="534" spans="1:4" ht="12">
      <c r="A534" s="36"/>
      <c r="B534" s="63"/>
      <c r="C534" s="27"/>
      <c r="D534" s="27"/>
    </row>
    <row r="536" spans="1:4" ht="12">
      <c r="A536" s="36"/>
      <c r="B536" s="63"/>
      <c r="C536" s="27"/>
      <c r="D536" s="27"/>
    </row>
    <row r="538" spans="1:4" ht="12">
      <c r="A538" s="41"/>
      <c r="B538" s="64"/>
      <c r="C538" s="27"/>
      <c r="D538" s="27"/>
    </row>
    <row r="539" spans="1:4" ht="12">
      <c r="A539" s="53"/>
      <c r="B539" s="62"/>
      <c r="C539" s="27"/>
      <c r="D539" s="27"/>
    </row>
    <row r="541" spans="1:4" ht="12">
      <c r="A541" s="36"/>
      <c r="B541" s="63"/>
      <c r="C541" s="27"/>
      <c r="D541" s="27"/>
    </row>
    <row r="543" spans="1:4" ht="12">
      <c r="A543" s="36"/>
      <c r="B543" s="63"/>
      <c r="C543" s="27"/>
      <c r="D543" s="27"/>
    </row>
    <row r="545" spans="1:4" ht="12">
      <c r="A545" s="41"/>
      <c r="B545" s="64"/>
      <c r="C545" s="27"/>
      <c r="D545" s="27"/>
    </row>
    <row r="546" spans="1:4" ht="12">
      <c r="A546" s="53"/>
      <c r="B546" s="62"/>
      <c r="C546" s="27"/>
      <c r="D546" s="27"/>
    </row>
    <row r="548" spans="1:4" ht="12">
      <c r="A548" s="36"/>
      <c r="B548" s="63"/>
      <c r="C548" s="27"/>
      <c r="D548" s="27"/>
    </row>
    <row r="550" spans="1:4" ht="12">
      <c r="A550" s="36"/>
      <c r="B550" s="63"/>
      <c r="C550" s="27"/>
      <c r="D550" s="27"/>
    </row>
    <row r="552" spans="1:4" ht="12">
      <c r="A552" s="41"/>
      <c r="B552" s="64"/>
      <c r="C552" s="27"/>
      <c r="D552" s="27"/>
    </row>
    <row r="553" spans="1:4" ht="12">
      <c r="A553" s="53"/>
      <c r="B553" s="62"/>
      <c r="C553" s="27"/>
      <c r="D553" s="27"/>
    </row>
    <row r="555" spans="1:4" ht="12">
      <c r="A555" s="36"/>
      <c r="B555" s="63"/>
      <c r="C555" s="27"/>
      <c r="D555" s="27"/>
    </row>
    <row r="557" spans="1:4" ht="12">
      <c r="A557" s="36"/>
      <c r="B557" s="63"/>
      <c r="C557" s="27"/>
      <c r="D557" s="27"/>
    </row>
    <row r="559" spans="1:4" ht="12">
      <c r="A559" s="41"/>
      <c r="B559" s="64"/>
      <c r="C559" s="27"/>
      <c r="D559" s="27"/>
    </row>
    <row r="560" spans="1:4" ht="12">
      <c r="A560" s="53"/>
      <c r="B560" s="62"/>
      <c r="C560" s="27"/>
      <c r="D560" s="27"/>
    </row>
    <row r="562" spans="1:4" ht="12">
      <c r="A562" s="36"/>
      <c r="B562" s="63"/>
      <c r="C562" s="27"/>
      <c r="D562" s="27"/>
    </row>
    <row r="564" spans="1:4" ht="12">
      <c r="A564" s="36"/>
      <c r="B564" s="63"/>
      <c r="C564" s="27"/>
      <c r="D564" s="27"/>
    </row>
    <row r="566" spans="1:4" ht="12">
      <c r="A566" s="41"/>
      <c r="B566" s="64"/>
      <c r="C566" s="27"/>
      <c r="D566" s="27"/>
    </row>
    <row r="567" spans="1:4" ht="12">
      <c r="A567" s="53"/>
      <c r="B567" s="62"/>
      <c r="C567" s="27"/>
      <c r="D567" s="27"/>
    </row>
    <row r="569" spans="1:4" ht="12">
      <c r="A569" s="36"/>
      <c r="B569" s="63"/>
      <c r="C569" s="27"/>
      <c r="D569" s="27"/>
    </row>
    <row r="571" spans="1:4" ht="12">
      <c r="A571" s="36"/>
      <c r="B571" s="63"/>
      <c r="C571" s="27"/>
      <c r="D571" s="27"/>
    </row>
    <row r="573" spans="1:4" ht="12">
      <c r="A573" s="41"/>
      <c r="B573" s="64"/>
      <c r="C573" s="27"/>
      <c r="D573" s="27"/>
    </row>
    <row r="574" spans="1:4" ht="12">
      <c r="A574" s="53"/>
      <c r="B574" s="62"/>
      <c r="C574" s="27"/>
      <c r="D574" s="27"/>
    </row>
    <row r="576" spans="1:4" ht="12">
      <c r="A576" s="36"/>
      <c r="B576" s="63"/>
      <c r="C576" s="27"/>
      <c r="D576" s="27"/>
    </row>
    <row r="578" spans="1:4" ht="12">
      <c r="A578" s="36"/>
      <c r="B578" s="63"/>
      <c r="C578" s="27"/>
      <c r="D578" s="27"/>
    </row>
    <row r="580" spans="1:4" ht="12">
      <c r="A580" s="41"/>
      <c r="B580" s="64"/>
      <c r="C580" s="27"/>
      <c r="D580" s="27"/>
    </row>
    <row r="581" spans="1:4" ht="12">
      <c r="A581" s="53"/>
      <c r="B581" s="62"/>
      <c r="C581" s="27"/>
      <c r="D581" s="27"/>
    </row>
    <row r="583" spans="1:4" ht="12">
      <c r="A583" s="36"/>
      <c r="B583" s="63"/>
      <c r="C583" s="27"/>
      <c r="D583" s="27"/>
    </row>
    <row r="585" spans="1:4" ht="12">
      <c r="A585" s="36"/>
      <c r="B585" s="63"/>
      <c r="C585" s="27"/>
      <c r="D585" s="27"/>
    </row>
    <row r="586" spans="1:4" ht="12">
      <c r="A586" s="36"/>
      <c r="B586" s="63"/>
      <c r="C586" s="27"/>
      <c r="D586" s="27"/>
    </row>
    <row r="587" spans="1:4" ht="12">
      <c r="A587" s="38"/>
      <c r="B587" s="40"/>
      <c r="C587" s="27"/>
      <c r="D587" s="27"/>
    </row>
    <row r="588" spans="1:4" ht="12">
      <c r="A588" s="53"/>
      <c r="B588" s="62"/>
      <c r="C588" s="27"/>
      <c r="D588" s="27"/>
    </row>
    <row r="590" spans="1:4" ht="12">
      <c r="A590" s="36"/>
      <c r="B590" s="38"/>
      <c r="C590" s="27"/>
      <c r="D590" s="27"/>
    </row>
    <row r="592" spans="1:4" ht="12">
      <c r="A592" s="36"/>
      <c r="B592" s="38"/>
      <c r="C592" s="27"/>
      <c r="D592" s="27"/>
    </row>
    <row r="594" spans="1:4" ht="12">
      <c r="A594" s="41"/>
      <c r="B594" s="64"/>
      <c r="C594" s="27"/>
      <c r="D594" s="27"/>
    </row>
    <row r="595" spans="1:4" ht="12">
      <c r="A595" s="53"/>
      <c r="B595" s="62"/>
      <c r="C595" s="27"/>
      <c r="D595" s="27"/>
    </row>
    <row r="597" spans="1:4" ht="12">
      <c r="A597" s="36"/>
      <c r="B597" s="63"/>
      <c r="C597" s="27"/>
      <c r="D597" s="27"/>
    </row>
    <row r="599" spans="1:4" ht="12">
      <c r="A599" s="36"/>
      <c r="B599" s="63"/>
      <c r="C599" s="27"/>
      <c r="D599" s="27"/>
    </row>
    <row r="601" spans="1:4" ht="12">
      <c r="A601" s="41"/>
      <c r="B601" s="64"/>
      <c r="C601" s="27"/>
      <c r="D601" s="27"/>
    </row>
    <row r="602" spans="1:4" ht="12">
      <c r="A602" s="53"/>
      <c r="B602" s="62"/>
      <c r="C602" s="27"/>
      <c r="D602" s="27"/>
    </row>
    <row r="604" spans="1:4" ht="12">
      <c r="A604" s="36"/>
      <c r="B604" s="63"/>
      <c r="C604" s="27"/>
      <c r="D604" s="27"/>
    </row>
    <row r="606" spans="1:4" ht="12">
      <c r="A606" s="36"/>
      <c r="B606" s="63"/>
      <c r="C606" s="27"/>
      <c r="D606" s="27"/>
    </row>
    <row r="608" spans="1:4" ht="12">
      <c r="A608" s="41"/>
      <c r="B608" s="64"/>
      <c r="C608" s="27"/>
      <c r="D608" s="27"/>
    </row>
    <row r="609" spans="1:4" ht="12">
      <c r="A609" s="53"/>
      <c r="B609" s="62"/>
      <c r="C609" s="27"/>
      <c r="D609" s="27"/>
    </row>
    <row r="611" spans="1:4" ht="12">
      <c r="A611" s="36"/>
      <c r="B611" s="63"/>
      <c r="C611" s="27"/>
      <c r="D611" s="27"/>
    </row>
    <row r="613" spans="1:4" ht="12">
      <c r="A613" s="36"/>
      <c r="B613" s="63"/>
      <c r="C613" s="27"/>
      <c r="D613" s="27"/>
    </row>
    <row r="615" spans="1:4" ht="12">
      <c r="A615" s="41"/>
      <c r="B615" s="64"/>
      <c r="C615" s="27"/>
      <c r="D615" s="27"/>
    </row>
    <row r="616" spans="1:4" ht="12">
      <c r="A616" s="53"/>
      <c r="B616" s="62"/>
      <c r="C616" s="27"/>
      <c r="D616" s="27"/>
    </row>
    <row r="618" spans="1:4" ht="12">
      <c r="A618" s="36"/>
      <c r="B618" s="63"/>
      <c r="C618" s="27"/>
      <c r="D618" s="27"/>
    </row>
    <row r="620" spans="1:4" ht="12">
      <c r="A620" s="36"/>
      <c r="B620" s="63"/>
      <c r="C620" s="27"/>
      <c r="D620" s="27"/>
    </row>
    <row r="622" spans="1:4" ht="12">
      <c r="A622" s="36"/>
      <c r="B622" s="63"/>
      <c r="C622" s="27"/>
      <c r="D622" s="27"/>
    </row>
    <row r="624" spans="1:4" ht="12">
      <c r="A624" s="36"/>
      <c r="B624" s="63"/>
      <c r="C624" s="27"/>
      <c r="D624" s="27"/>
    </row>
    <row r="627" spans="1:4" ht="12">
      <c r="A627" s="55"/>
      <c r="B627" s="63"/>
      <c r="C627" s="27"/>
      <c r="D627" s="27"/>
    </row>
    <row r="629" spans="1:4" ht="12">
      <c r="A629" s="55"/>
      <c r="B629" s="63"/>
      <c r="C629" s="27"/>
      <c r="D629" s="27"/>
    </row>
    <row r="631" spans="1:4" ht="12">
      <c r="A631" s="55"/>
      <c r="B631" s="64"/>
      <c r="C631" s="27"/>
      <c r="D631" s="27"/>
    </row>
    <row r="632" spans="1:4" ht="12">
      <c r="A632" s="53"/>
      <c r="B632" s="62"/>
      <c r="C632" s="27"/>
      <c r="D632" s="27"/>
    </row>
    <row r="634" spans="1:4" ht="12">
      <c r="A634" s="36"/>
      <c r="B634" s="63"/>
      <c r="C634" s="27"/>
      <c r="D634" s="27"/>
    </row>
    <row r="636" spans="1:4" ht="12">
      <c r="A636" s="55"/>
      <c r="B636" s="64"/>
      <c r="C636" s="27"/>
      <c r="D636" s="27"/>
    </row>
    <row r="637" spans="1:4" ht="12">
      <c r="A637" s="53"/>
      <c r="B637" s="62"/>
      <c r="C637" s="27"/>
      <c r="D637" s="27"/>
    </row>
    <row r="639" spans="1:4" ht="12">
      <c r="A639" s="36"/>
      <c r="B639" s="63"/>
      <c r="C639" s="27"/>
      <c r="D639" s="27"/>
    </row>
    <row r="641" spans="1:4" ht="12">
      <c r="A641" s="36"/>
      <c r="B641" s="63"/>
      <c r="C641" s="27"/>
      <c r="D641" s="27"/>
    </row>
    <row r="643" spans="1:4" ht="12">
      <c r="A643" s="36"/>
      <c r="B643" s="63"/>
      <c r="C643" s="27"/>
      <c r="D643" s="27"/>
    </row>
    <row r="646" spans="1:4" ht="12">
      <c r="A646" s="55"/>
      <c r="B646" s="63"/>
      <c r="C646" s="27"/>
      <c r="D646" s="27"/>
    </row>
    <row r="648" spans="1:4" ht="12">
      <c r="A648" s="39"/>
      <c r="B648" s="38"/>
      <c r="C648" s="27"/>
      <c r="D648" s="27"/>
    </row>
    <row r="650" spans="1:4" ht="12">
      <c r="A650" s="39"/>
      <c r="B650" s="40"/>
      <c r="C650" s="27"/>
      <c r="D650" s="27"/>
    </row>
    <row r="651" spans="1:4" ht="12">
      <c r="A651" s="37"/>
      <c r="B651" s="62"/>
      <c r="C651" s="27"/>
      <c r="D651" s="27"/>
    </row>
    <row r="652" spans="1:4" ht="12">
      <c r="A652" s="53"/>
      <c r="B652" s="62"/>
      <c r="C652" s="27"/>
      <c r="D652" s="27"/>
    </row>
    <row r="653" spans="1:4" ht="12">
      <c r="A653" s="36"/>
      <c r="B653" s="63"/>
      <c r="C653" s="27"/>
      <c r="D653" s="27"/>
    </row>
    <row r="654" spans="1:4" ht="12">
      <c r="A654" s="53"/>
      <c r="B654" s="62"/>
      <c r="C654" s="27"/>
      <c r="D654" s="27"/>
    </row>
    <row r="655" spans="1:4" ht="12">
      <c r="A655" s="39"/>
      <c r="B655" s="40"/>
      <c r="C655" s="27"/>
      <c r="D655" s="27"/>
    </row>
    <row r="656" spans="1:4" ht="12">
      <c r="A656" s="37"/>
      <c r="B656" s="37"/>
      <c r="C656" s="27"/>
      <c r="D656" s="27"/>
    </row>
    <row r="657" spans="1:4" ht="12">
      <c r="A657" s="37"/>
      <c r="B657" s="37"/>
      <c r="C657" s="27"/>
      <c r="D657" s="27"/>
    </row>
    <row r="658" spans="1:4" ht="12">
      <c r="A658" s="36"/>
      <c r="B658" s="63"/>
      <c r="C658" s="27"/>
      <c r="D658" s="27"/>
    </row>
    <row r="660" spans="1:4" ht="12">
      <c r="A660" s="37"/>
      <c r="C660" s="27"/>
      <c r="D660" s="27"/>
    </row>
    <row r="661" spans="1:4" ht="12">
      <c r="A661" s="38"/>
      <c r="C661" s="27"/>
      <c r="D661" s="27"/>
    </row>
    <row r="662" spans="1:4" ht="12">
      <c r="A662" s="31"/>
      <c r="B662" s="32"/>
      <c r="C662" s="27"/>
      <c r="D662" s="27"/>
    </row>
    <row r="663" spans="2:4" ht="12">
      <c r="B663" s="29"/>
      <c r="C663" s="27"/>
      <c r="D663" s="27"/>
    </row>
    <row r="664" spans="1:4" ht="12">
      <c r="A664" s="36"/>
      <c r="B664" s="38"/>
      <c r="C664" s="27"/>
      <c r="D664" s="27"/>
    </row>
    <row r="665" spans="1:4" ht="12">
      <c r="A665" s="37"/>
      <c r="C665" s="27"/>
      <c r="D665" s="27"/>
    </row>
    <row r="666" spans="1:4" ht="12">
      <c r="A666" s="38"/>
      <c r="C666" s="27"/>
      <c r="D666" s="27"/>
    </row>
    <row r="667" spans="1:4" ht="12">
      <c r="A667" s="33"/>
      <c r="B667" s="29"/>
      <c r="C667" s="27"/>
      <c r="D667" s="27"/>
    </row>
    <row r="668" spans="1:4" ht="12">
      <c r="A668" s="33"/>
      <c r="B668" s="29"/>
      <c r="C668" s="27"/>
      <c r="D668" s="27"/>
    </row>
    <row r="669" spans="1:4" ht="12">
      <c r="A669" s="36"/>
      <c r="B669" s="38"/>
      <c r="C669" s="27"/>
      <c r="D669" s="27"/>
    </row>
    <row r="670" spans="1:4" ht="12">
      <c r="A670" s="37"/>
      <c r="C670" s="27"/>
      <c r="D670" s="27"/>
    </row>
    <row r="671" spans="1:4" ht="12">
      <c r="A671" s="38"/>
      <c r="C671" s="27"/>
      <c r="D671" s="27"/>
    </row>
    <row r="672" spans="1:4" ht="12">
      <c r="A672" s="33"/>
      <c r="B672" s="29"/>
      <c r="C672" s="27"/>
      <c r="D672" s="27"/>
    </row>
    <row r="673" spans="1:4" ht="12">
      <c r="A673" s="33"/>
      <c r="B673" s="29"/>
      <c r="C673" s="27"/>
      <c r="D673" s="27"/>
    </row>
    <row r="674" spans="1:4" ht="12">
      <c r="A674" s="36"/>
      <c r="B674" s="38"/>
      <c r="C674" s="27"/>
      <c r="D674" s="27"/>
    </row>
    <row r="675" spans="1:4" ht="12">
      <c r="A675" s="37"/>
      <c r="C675" s="27"/>
      <c r="D675" s="27"/>
    </row>
    <row r="676" spans="1:4" ht="12">
      <c r="A676" s="38"/>
      <c r="C676" s="27"/>
      <c r="D676" s="27"/>
    </row>
    <row r="677" spans="1:4" ht="12">
      <c r="A677" s="33"/>
      <c r="B677" s="29"/>
      <c r="C677" s="27"/>
      <c r="D677" s="27"/>
    </row>
    <row r="678" spans="1:4" ht="12">
      <c r="A678" s="38"/>
      <c r="C678" s="27"/>
      <c r="D678" s="27"/>
    </row>
    <row r="679" spans="1:4" ht="12">
      <c r="A679" s="36"/>
      <c r="B679" s="38"/>
      <c r="C679" s="27"/>
      <c r="D679" s="27"/>
    </row>
    <row r="680" spans="1:4" ht="12">
      <c r="A680" s="38"/>
      <c r="C680" s="27"/>
      <c r="D680" s="27"/>
    </row>
    <row r="681" spans="1:4" ht="12">
      <c r="A681" s="38"/>
      <c r="C681" s="27"/>
      <c r="D681" s="27"/>
    </row>
    <row r="682" spans="1:4" ht="12">
      <c r="A682" s="33"/>
      <c r="B682" s="29"/>
      <c r="C682" s="27"/>
      <c r="D682" s="27"/>
    </row>
    <row r="683" spans="1:4" ht="12">
      <c r="A683" s="38"/>
      <c r="C683" s="27"/>
      <c r="D683" s="27"/>
    </row>
    <row r="684" spans="1:4" ht="12">
      <c r="A684" s="38"/>
      <c r="C684" s="27"/>
      <c r="D684" s="27"/>
    </row>
    <row r="685" spans="1:4" ht="12">
      <c r="A685" s="33"/>
      <c r="B685" s="29"/>
      <c r="C685" s="27"/>
      <c r="D685" s="27"/>
    </row>
    <row r="686" spans="1:4" ht="12">
      <c r="A686" s="38"/>
      <c r="C686" s="27"/>
      <c r="D686" s="27"/>
    </row>
    <row r="687" spans="1:4" ht="12">
      <c r="A687" s="38"/>
      <c r="C687" s="27"/>
      <c r="D687" s="27"/>
    </row>
    <row r="688" spans="1:4" ht="12">
      <c r="A688" s="33"/>
      <c r="B688" s="29"/>
      <c r="C688" s="27"/>
      <c r="D688" s="27"/>
    </row>
    <row r="689" spans="1:4" ht="12">
      <c r="A689" s="33"/>
      <c r="B689" s="29"/>
      <c r="C689" s="27"/>
      <c r="D689" s="27"/>
    </row>
    <row r="690" spans="1:4" ht="12">
      <c r="A690" s="33"/>
      <c r="B690" s="29"/>
      <c r="C690" s="27"/>
      <c r="D690" s="27"/>
    </row>
    <row r="691" spans="1:4" ht="12">
      <c r="A691" s="38"/>
      <c r="C691" s="27"/>
      <c r="D691" s="27"/>
    </row>
    <row r="692" spans="1:4" ht="12">
      <c r="A692" s="38"/>
      <c r="C692" s="27"/>
      <c r="D692" s="27"/>
    </row>
    <row r="693" spans="1:4" ht="12">
      <c r="A693" s="33"/>
      <c r="B693" s="30"/>
      <c r="C693" s="27"/>
      <c r="D693" s="27"/>
    </row>
    <row r="694" spans="1:4" ht="12">
      <c r="A694" s="38"/>
      <c r="C694" s="27"/>
      <c r="D694" s="27"/>
    </row>
    <row r="695" spans="1:4" ht="12">
      <c r="A695" s="38"/>
      <c r="C695" s="27"/>
      <c r="D695" s="27"/>
    </row>
    <row r="696" spans="1:4" ht="12">
      <c r="A696" s="33"/>
      <c r="B696" s="29"/>
      <c r="C696" s="27"/>
      <c r="D696" s="27"/>
    </row>
    <row r="697" spans="1:4" ht="12">
      <c r="A697" s="38"/>
      <c r="C697" s="27"/>
      <c r="D697" s="27"/>
    </row>
    <row r="698" spans="1:4" ht="12">
      <c r="A698" s="38"/>
      <c r="C698" s="27"/>
      <c r="D698" s="27"/>
    </row>
    <row r="699" spans="1:4" ht="12">
      <c r="A699" s="33"/>
      <c r="B699" s="29"/>
      <c r="C699" s="27"/>
      <c r="D699" s="27"/>
    </row>
    <row r="700" spans="1:4" ht="12">
      <c r="A700" s="38"/>
      <c r="C700" s="27"/>
      <c r="D700" s="27"/>
    </row>
    <row r="701" spans="1:4" ht="12">
      <c r="A701" s="38"/>
      <c r="C701" s="27"/>
      <c r="D701" s="27"/>
    </row>
    <row r="702" spans="1:4" ht="12">
      <c r="A702" s="33"/>
      <c r="B702" s="29"/>
      <c r="C702" s="27"/>
      <c r="D702" s="27"/>
    </row>
    <row r="703" spans="1:4" ht="12">
      <c r="A703" s="38"/>
      <c r="C703" s="27"/>
      <c r="D703" s="27"/>
    </row>
    <row r="704" spans="1:4" ht="12">
      <c r="A704" s="38"/>
      <c r="C704" s="27"/>
      <c r="D704" s="27"/>
    </row>
    <row r="705" spans="1:4" ht="12">
      <c r="A705" s="33"/>
      <c r="B705" s="29"/>
      <c r="C705" s="27"/>
      <c r="D705" s="27"/>
    </row>
    <row r="706" spans="1:4" ht="12">
      <c r="A706" s="38"/>
      <c r="C706" s="27"/>
      <c r="D706" s="27"/>
    </row>
    <row r="707" spans="1:4" ht="12">
      <c r="A707" s="38"/>
      <c r="C707" s="27"/>
      <c r="D707" s="27"/>
    </row>
    <row r="708" spans="1:4" ht="12">
      <c r="A708" s="33"/>
      <c r="B708" s="29"/>
      <c r="C708" s="27"/>
      <c r="D708" s="27"/>
    </row>
    <row r="709" spans="1:4" ht="12">
      <c r="A709" s="38"/>
      <c r="C709" s="27"/>
      <c r="D709" s="27"/>
    </row>
    <row r="710" spans="1:4" ht="12">
      <c r="A710" s="38"/>
      <c r="C710" s="27"/>
      <c r="D710" s="27"/>
    </row>
    <row r="711" spans="1:4" ht="12">
      <c r="A711" s="33"/>
      <c r="B711" s="29"/>
      <c r="C711" s="27"/>
      <c r="D711" s="27"/>
    </row>
    <row r="712" spans="1:4" ht="12">
      <c r="A712" s="38"/>
      <c r="C712" s="27"/>
      <c r="D712" s="27"/>
    </row>
    <row r="713" spans="1:4" ht="12">
      <c r="A713" s="38"/>
      <c r="C713" s="27"/>
      <c r="D713" s="27"/>
    </row>
    <row r="714" spans="1:4" ht="12">
      <c r="A714" s="33"/>
      <c r="B714" s="29"/>
      <c r="C714" s="27"/>
      <c r="D714" s="27"/>
    </row>
    <row r="715" spans="1:4" ht="12">
      <c r="A715" s="38"/>
      <c r="C715" s="27"/>
      <c r="D715" s="27"/>
    </row>
    <row r="716" spans="1:4" ht="12">
      <c r="A716" s="38"/>
      <c r="C716" s="27"/>
      <c r="D716" s="27"/>
    </row>
    <row r="717" spans="1:4" ht="12">
      <c r="A717" s="33"/>
      <c r="B717" s="29"/>
      <c r="C717" s="27"/>
      <c r="D717" s="27"/>
    </row>
    <row r="718" spans="1:4" ht="12">
      <c r="A718" s="38"/>
      <c r="C718" s="27"/>
      <c r="D718" s="27"/>
    </row>
    <row r="719" spans="1:4" ht="12">
      <c r="A719" s="38"/>
      <c r="C719" s="27"/>
      <c r="D719" s="27"/>
    </row>
    <row r="720" spans="1:4" ht="12">
      <c r="A720" s="33"/>
      <c r="B720" s="29"/>
      <c r="C720" s="27"/>
      <c r="D720" s="27"/>
    </row>
    <row r="721" spans="2:4" ht="12">
      <c r="B721" s="29"/>
      <c r="C721" s="27"/>
      <c r="D721" s="27"/>
    </row>
    <row r="722" spans="1:4" ht="12">
      <c r="A722" s="38"/>
      <c r="C722" s="27"/>
      <c r="D722" s="27"/>
    </row>
    <row r="723" spans="1:4" ht="12">
      <c r="A723" s="33"/>
      <c r="B723" s="29"/>
      <c r="C723" s="27"/>
      <c r="D723" s="27"/>
    </row>
    <row r="724" spans="1:4" ht="12">
      <c r="A724" s="33"/>
      <c r="B724" s="29"/>
      <c r="C724" s="27"/>
      <c r="D724" s="27"/>
    </row>
    <row r="725" spans="1:4" ht="12">
      <c r="A725" s="38"/>
      <c r="C725" s="27"/>
      <c r="D725" s="27"/>
    </row>
    <row r="726" spans="1:4" ht="12">
      <c r="A726" s="33"/>
      <c r="B726" s="29"/>
      <c r="C726" s="27"/>
      <c r="D726" s="27"/>
    </row>
    <row r="727" spans="1:4" ht="12">
      <c r="A727" s="33"/>
      <c r="B727" s="29"/>
      <c r="C727" s="27"/>
      <c r="D727" s="27"/>
    </row>
    <row r="728" spans="1:4" ht="12">
      <c r="A728" s="36"/>
      <c r="B728" s="38"/>
      <c r="C728" s="27"/>
      <c r="D728" s="27"/>
    </row>
    <row r="729" spans="1:4" ht="12">
      <c r="A729" s="33"/>
      <c r="B729" s="29"/>
      <c r="C729" s="27"/>
      <c r="D729" s="27"/>
    </row>
    <row r="730" spans="1:4" ht="12">
      <c r="A730" s="38"/>
      <c r="C730" s="27"/>
      <c r="D730" s="27"/>
    </row>
    <row r="731" spans="1:4" ht="12">
      <c r="A731" s="38"/>
      <c r="B731" s="38"/>
      <c r="C731" s="27"/>
      <c r="D731" s="27"/>
    </row>
    <row r="732" spans="1:4" ht="12">
      <c r="A732" s="38"/>
      <c r="B732" s="38"/>
      <c r="C732" s="27"/>
      <c r="D732" s="27"/>
    </row>
    <row r="733" spans="1:4" ht="12">
      <c r="A733" s="38"/>
      <c r="C733" s="27"/>
      <c r="D733" s="27"/>
    </row>
    <row r="734" spans="1:4" ht="12">
      <c r="A734" s="33"/>
      <c r="B734" s="29"/>
      <c r="C734" s="27"/>
      <c r="D734" s="27"/>
    </row>
    <row r="735" spans="1:4" ht="12">
      <c r="A735" s="38"/>
      <c r="B735" s="38"/>
      <c r="C735" s="27"/>
      <c r="D735" s="27"/>
    </row>
    <row r="736" spans="1:4" ht="12">
      <c r="A736" s="38"/>
      <c r="C736" s="27"/>
      <c r="D736" s="27"/>
    </row>
    <row r="737" spans="1:4" ht="12">
      <c r="A737" s="33"/>
      <c r="B737" s="29"/>
      <c r="C737" s="27"/>
      <c r="D737" s="27"/>
    </row>
    <row r="738" spans="1:4" ht="12">
      <c r="A738" s="38"/>
      <c r="B738" s="38"/>
      <c r="C738" s="27"/>
      <c r="D738" s="27"/>
    </row>
    <row r="739" spans="1:4" ht="12">
      <c r="A739" s="38"/>
      <c r="C739" s="27"/>
      <c r="D739" s="27"/>
    </row>
    <row r="740" spans="1:4" ht="12">
      <c r="A740" s="33"/>
      <c r="B740" s="29"/>
      <c r="C740" s="27"/>
      <c r="D740" s="27"/>
    </row>
    <row r="741" spans="1:4" ht="12">
      <c r="A741" s="38"/>
      <c r="B741" s="38"/>
      <c r="C741" s="27"/>
      <c r="D741" s="27"/>
    </row>
    <row r="742" spans="1:4" ht="12">
      <c r="A742" s="38"/>
      <c r="C742" s="27"/>
      <c r="D742" s="27"/>
    </row>
    <row r="743" spans="1:4" ht="12">
      <c r="A743" s="33"/>
      <c r="B743" s="29"/>
      <c r="C743" s="27"/>
      <c r="D743" s="27"/>
    </row>
    <row r="744" spans="1:4" ht="12">
      <c r="A744" s="38"/>
      <c r="C744" s="27"/>
      <c r="D744" s="27"/>
    </row>
    <row r="745" spans="1:4" ht="12">
      <c r="A745" s="38"/>
      <c r="C745" s="27"/>
      <c r="D745" s="27"/>
    </row>
    <row r="746" spans="1:4" ht="12">
      <c r="A746" s="33"/>
      <c r="B746" s="29"/>
      <c r="C746" s="27"/>
      <c r="D746" s="27"/>
    </row>
    <row r="747" spans="1:4" ht="12">
      <c r="A747" s="38"/>
      <c r="C747" s="27"/>
      <c r="D747" s="27"/>
    </row>
    <row r="748" spans="1:4" ht="12">
      <c r="A748" s="38"/>
      <c r="C748" s="27"/>
      <c r="D748" s="27"/>
    </row>
    <row r="749" spans="1:4" ht="12">
      <c r="A749" s="33"/>
      <c r="B749" s="29"/>
      <c r="C749" s="27"/>
      <c r="D749" s="27"/>
    </row>
    <row r="750" spans="1:4" ht="12">
      <c r="A750" s="38"/>
      <c r="C750" s="27"/>
      <c r="D750" s="27"/>
    </row>
    <row r="751" spans="1:4" ht="12">
      <c r="A751" s="38"/>
      <c r="B751" s="33"/>
      <c r="C751" s="27"/>
      <c r="D751" s="27"/>
    </row>
    <row r="752" spans="1:4" ht="12">
      <c r="A752" s="33"/>
      <c r="B752" s="29"/>
      <c r="C752" s="27"/>
      <c r="D752" s="27"/>
    </row>
    <row r="753" spans="1:4" ht="12">
      <c r="A753" s="33"/>
      <c r="B753" s="29"/>
      <c r="C753" s="27"/>
      <c r="D753" s="27"/>
    </row>
    <row r="754" spans="1:4" ht="12">
      <c r="A754" s="33"/>
      <c r="B754" s="29"/>
      <c r="C754" s="27"/>
      <c r="D754" s="27"/>
    </row>
    <row r="755" spans="1:4" ht="12">
      <c r="A755" s="38"/>
      <c r="C755" s="27"/>
      <c r="D755" s="27"/>
    </row>
    <row r="756" spans="1:4" ht="12">
      <c r="A756" s="38"/>
      <c r="C756" s="27"/>
      <c r="D756" s="27"/>
    </row>
    <row r="757" spans="1:4" ht="12">
      <c r="A757" s="33"/>
      <c r="B757" s="29"/>
      <c r="C757" s="27"/>
      <c r="D757" s="27"/>
    </row>
    <row r="758" spans="1:4" ht="12">
      <c r="A758" s="38"/>
      <c r="C758" s="27"/>
      <c r="D758" s="27"/>
    </row>
    <row r="759" spans="1:4" ht="12">
      <c r="A759" s="38"/>
      <c r="C759" s="27"/>
      <c r="D759" s="27"/>
    </row>
    <row r="760" spans="1:4" ht="12">
      <c r="A760" s="33"/>
      <c r="B760" s="29"/>
      <c r="C760" s="27"/>
      <c r="D760" s="27"/>
    </row>
    <row r="761" spans="1:4" ht="12">
      <c r="A761" s="33"/>
      <c r="B761" s="29"/>
      <c r="C761" s="27"/>
      <c r="D761" s="27"/>
    </row>
    <row r="762" spans="1:4" ht="12">
      <c r="A762" s="33"/>
      <c r="B762" s="29"/>
      <c r="C762" s="27"/>
      <c r="D762" s="27"/>
    </row>
    <row r="763" spans="1:4" ht="12">
      <c r="A763" s="33"/>
      <c r="B763" s="29"/>
      <c r="C763" s="27"/>
      <c r="D763" s="27"/>
    </row>
    <row r="764" spans="1:4" ht="12">
      <c r="A764" s="33"/>
      <c r="B764" s="29"/>
      <c r="C764" s="27"/>
      <c r="D764" s="27"/>
    </row>
    <row r="765" spans="1:4" ht="12">
      <c r="A765" s="33"/>
      <c r="B765" s="29"/>
      <c r="C765" s="27"/>
      <c r="D765" s="27"/>
    </row>
    <row r="766" spans="1:4" ht="12">
      <c r="A766" s="38"/>
      <c r="C766" s="27"/>
      <c r="D766" s="27"/>
    </row>
    <row r="767" spans="1:4" ht="12">
      <c r="A767" s="38"/>
      <c r="B767" s="29"/>
      <c r="C767" s="27"/>
      <c r="D767" s="27"/>
    </row>
    <row r="768" spans="1:4" ht="12">
      <c r="A768" s="40"/>
      <c r="B768" s="29"/>
      <c r="C768" s="27"/>
      <c r="D768" s="27"/>
    </row>
    <row r="769" spans="1:4" ht="12">
      <c r="A769" s="33"/>
      <c r="B769" s="29"/>
      <c r="C769" s="27"/>
      <c r="D769" s="27"/>
    </row>
    <row r="770" spans="1:4" ht="12">
      <c r="A770" s="33"/>
      <c r="B770" s="29"/>
      <c r="C770" s="27"/>
      <c r="D770" s="27"/>
    </row>
    <row r="771" spans="1:4" ht="12">
      <c r="A771" s="33"/>
      <c r="B771" s="29"/>
      <c r="C771" s="27"/>
      <c r="D771" s="27"/>
    </row>
    <row r="772" spans="1:4" ht="12">
      <c r="A772" s="33"/>
      <c r="B772" s="29"/>
      <c r="C772" s="27"/>
      <c r="D772" s="27"/>
    </row>
    <row r="773" spans="1:4" ht="12">
      <c r="A773" s="33"/>
      <c r="B773" s="29"/>
      <c r="C773" s="27"/>
      <c r="D773" s="27"/>
    </row>
    <row r="774" spans="1:4" ht="12">
      <c r="A774" s="38"/>
      <c r="C774" s="27"/>
      <c r="D774" s="27"/>
    </row>
    <row r="775" spans="1:4" ht="12">
      <c r="A775" s="38"/>
      <c r="C775" s="27"/>
      <c r="D775" s="27"/>
    </row>
    <row r="776" spans="1:4" ht="12">
      <c r="A776" s="33"/>
      <c r="B776" s="29"/>
      <c r="C776" s="27"/>
      <c r="D776" s="27"/>
    </row>
    <row r="777" spans="2:4" ht="12">
      <c r="B777" s="29"/>
      <c r="C777" s="27"/>
      <c r="D777" s="27"/>
    </row>
    <row r="778" spans="1:4" ht="12">
      <c r="A778" s="38"/>
      <c r="B778" s="29"/>
      <c r="C778" s="27"/>
      <c r="D778" s="27"/>
    </row>
    <row r="779" spans="1:4" ht="12">
      <c r="A779" s="33"/>
      <c r="B779" s="29"/>
      <c r="C779" s="27"/>
      <c r="D779" s="27"/>
    </row>
    <row r="780" spans="1:4" ht="12">
      <c r="A780" s="33"/>
      <c r="B780" s="29"/>
      <c r="C780" s="27"/>
      <c r="D780" s="27"/>
    </row>
    <row r="781" spans="1:4" ht="12">
      <c r="A781" s="38"/>
      <c r="B781" s="29"/>
      <c r="C781" s="27"/>
      <c r="D781" s="27"/>
    </row>
    <row r="782" spans="1:4" ht="12">
      <c r="A782" s="33"/>
      <c r="B782" s="29"/>
      <c r="C782" s="27"/>
      <c r="D782" s="27"/>
    </row>
    <row r="783" spans="2:4" ht="12">
      <c r="B783" s="29"/>
      <c r="C783" s="27"/>
      <c r="D783" s="27"/>
    </row>
    <row r="784" spans="1:4" ht="12">
      <c r="A784" s="41"/>
      <c r="B784" s="38"/>
      <c r="C784" s="27"/>
      <c r="D784" s="27"/>
    </row>
    <row r="785" spans="2:4" ht="12">
      <c r="B785" s="29"/>
      <c r="C785" s="27"/>
      <c r="D785" s="27"/>
    </row>
    <row r="786" spans="1:4" ht="12">
      <c r="A786" s="38"/>
      <c r="B786" s="38"/>
      <c r="C786" s="27"/>
      <c r="D786" s="27"/>
    </row>
    <row r="787" spans="1:4" ht="12">
      <c r="A787" s="38"/>
      <c r="C787" s="27"/>
      <c r="D787" s="27"/>
    </row>
    <row r="788" spans="1:4" ht="12">
      <c r="A788" s="38"/>
      <c r="C788" s="27"/>
      <c r="D788" s="27"/>
    </row>
    <row r="789" spans="1:4" ht="12">
      <c r="A789" s="33"/>
      <c r="B789" s="29"/>
      <c r="C789" s="27"/>
      <c r="D789" s="27"/>
    </row>
    <row r="790" spans="1:4" ht="12">
      <c r="A790" s="33"/>
      <c r="B790" s="29"/>
      <c r="C790" s="27"/>
      <c r="D790" s="27"/>
    </row>
    <row r="791" spans="1:4" ht="12">
      <c r="A791" s="38"/>
      <c r="C791" s="27"/>
      <c r="D791" s="27"/>
    </row>
    <row r="792" spans="1:4" ht="12">
      <c r="A792" s="38"/>
      <c r="C792" s="27"/>
      <c r="D792" s="27"/>
    </row>
    <row r="793" spans="1:4" ht="12">
      <c r="A793" s="33"/>
      <c r="B793" s="29"/>
      <c r="C793" s="27"/>
      <c r="D793" s="27"/>
    </row>
    <row r="794" spans="1:4" ht="12">
      <c r="A794" s="33"/>
      <c r="B794" s="29"/>
      <c r="C794" s="27"/>
      <c r="D794" s="27"/>
    </row>
    <row r="795" spans="1:4" ht="12">
      <c r="A795" s="33"/>
      <c r="B795" s="29"/>
      <c r="C795" s="27"/>
      <c r="D795" s="27"/>
    </row>
    <row r="796" spans="1:4" ht="12">
      <c r="A796" s="33"/>
      <c r="B796" s="29"/>
      <c r="C796" s="27"/>
      <c r="D796" s="27"/>
    </row>
    <row r="797" spans="1:4" ht="12">
      <c r="A797" s="33"/>
      <c r="B797" s="29"/>
      <c r="C797" s="27"/>
      <c r="D797" s="27"/>
    </row>
    <row r="798" spans="1:4" ht="12">
      <c r="A798" s="38"/>
      <c r="C798" s="27"/>
      <c r="D798" s="27"/>
    </row>
    <row r="799" spans="1:4" ht="12">
      <c r="A799" s="38"/>
      <c r="C799" s="27"/>
      <c r="D799" s="27"/>
    </row>
    <row r="800" spans="1:4" ht="12">
      <c r="A800" s="33"/>
      <c r="B800" s="29"/>
      <c r="C800" s="27"/>
      <c r="D800" s="27"/>
    </row>
    <row r="801" spans="1:4" ht="12">
      <c r="A801" s="33"/>
      <c r="B801" s="29"/>
      <c r="C801" s="27"/>
      <c r="D801" s="27"/>
    </row>
    <row r="802" spans="1:4" ht="12">
      <c r="A802" s="33"/>
      <c r="B802" s="29"/>
      <c r="C802" s="27"/>
      <c r="D802" s="27"/>
    </row>
    <row r="803" spans="1:4" ht="12">
      <c r="A803" s="33"/>
      <c r="B803" s="29"/>
      <c r="C803" s="27"/>
      <c r="D803" s="27"/>
    </row>
    <row r="804" spans="1:4" ht="12">
      <c r="A804" s="33"/>
      <c r="B804" s="29"/>
      <c r="C804" s="27"/>
      <c r="D804" s="27"/>
    </row>
    <row r="805" spans="1:4" ht="12">
      <c r="A805" s="36"/>
      <c r="B805" s="38"/>
      <c r="C805" s="27"/>
      <c r="D805" s="27"/>
    </row>
    <row r="806" spans="1:4" ht="12">
      <c r="A806" s="33"/>
      <c r="B806" s="29"/>
      <c r="C806" s="27"/>
      <c r="D806" s="27"/>
    </row>
    <row r="807" spans="1:4" ht="12">
      <c r="A807" s="38"/>
      <c r="B807" s="38"/>
      <c r="C807" s="27"/>
      <c r="D807" s="27"/>
    </row>
    <row r="808" spans="1:4" ht="12">
      <c r="A808" s="38"/>
      <c r="C808" s="27"/>
      <c r="D808" s="27"/>
    </row>
    <row r="809" spans="1:4" ht="12">
      <c r="A809" s="38"/>
      <c r="C809" s="27"/>
      <c r="D809" s="27"/>
    </row>
    <row r="810" spans="1:4" ht="12">
      <c r="A810" s="33"/>
      <c r="B810" s="29"/>
      <c r="C810" s="27"/>
      <c r="D810" s="27"/>
    </row>
    <row r="811" spans="1:4" ht="12">
      <c r="A811" s="33"/>
      <c r="B811" s="29"/>
      <c r="C811" s="27"/>
      <c r="D811" s="27"/>
    </row>
    <row r="812" spans="1:4" ht="12">
      <c r="A812" s="38"/>
      <c r="C812" s="27"/>
      <c r="D812" s="27"/>
    </row>
    <row r="813" spans="1:4" ht="12">
      <c r="A813" s="33"/>
      <c r="B813" s="29"/>
      <c r="C813" s="27"/>
      <c r="D813" s="27"/>
    </row>
    <row r="814" spans="1:4" ht="12">
      <c r="A814" s="38"/>
      <c r="C814" s="27"/>
      <c r="D814" s="27"/>
    </row>
    <row r="815" spans="1:4" ht="12">
      <c r="A815" s="38"/>
      <c r="C815" s="27"/>
      <c r="D815" s="27"/>
    </row>
    <row r="816" spans="1:4" ht="12">
      <c r="A816" s="33"/>
      <c r="B816" s="29"/>
      <c r="C816" s="27"/>
      <c r="D816" s="27"/>
    </row>
    <row r="817" spans="1:4" ht="12">
      <c r="A817" s="33"/>
      <c r="B817" s="29"/>
      <c r="C817" s="27"/>
      <c r="D817" s="27"/>
    </row>
    <row r="818" spans="1:4" ht="12">
      <c r="A818" s="38"/>
      <c r="C818" s="27"/>
      <c r="D818" s="27"/>
    </row>
    <row r="819" spans="1:4" ht="12">
      <c r="A819" s="38"/>
      <c r="C819" s="27"/>
      <c r="D819" s="27"/>
    </row>
    <row r="820" spans="1:4" ht="12">
      <c r="A820" s="33"/>
      <c r="B820" s="29"/>
      <c r="C820" s="27"/>
      <c r="D820" s="27"/>
    </row>
    <row r="821" spans="1:4" ht="12">
      <c r="A821" s="37"/>
      <c r="C821" s="27"/>
      <c r="D821" s="27"/>
    </row>
    <row r="823" spans="1:4" ht="12">
      <c r="A823" s="36"/>
      <c r="B823" s="38"/>
      <c r="C823" s="27"/>
      <c r="D823" s="27"/>
    </row>
    <row r="825" spans="1:4" ht="12">
      <c r="A825" s="36"/>
      <c r="B825" s="63"/>
      <c r="C825" s="27"/>
      <c r="D825" s="27"/>
    </row>
    <row r="828" spans="1:4" ht="12">
      <c r="A828" s="55"/>
      <c r="B828" s="63"/>
      <c r="C828" s="27"/>
      <c r="D828" s="27"/>
    </row>
    <row r="830" spans="1:4" ht="12">
      <c r="A830" s="55"/>
      <c r="B830" s="63"/>
      <c r="C830" s="27"/>
      <c r="D830" s="27"/>
    </row>
    <row r="832" spans="1:4" ht="12">
      <c r="A832" s="41"/>
      <c r="B832" s="64"/>
      <c r="C832" s="27"/>
      <c r="D832" s="27"/>
    </row>
    <row r="833" spans="1:4" ht="12">
      <c r="A833" s="53"/>
      <c r="B833" s="62"/>
      <c r="C833" s="27"/>
      <c r="D833" s="27"/>
    </row>
    <row r="835" spans="1:4" ht="12">
      <c r="A835" s="36"/>
      <c r="B835" s="63"/>
      <c r="C835" s="27"/>
      <c r="D835" s="27"/>
    </row>
    <row r="837" spans="1:4" ht="12">
      <c r="A837" s="36"/>
      <c r="B837" s="63"/>
      <c r="C837" s="27"/>
      <c r="D837" s="27"/>
    </row>
    <row r="839" spans="1:4" ht="12">
      <c r="A839" s="41"/>
      <c r="B839" s="64"/>
      <c r="C839" s="27"/>
      <c r="D839" s="27"/>
    </row>
    <row r="840" spans="1:4" ht="12">
      <c r="A840" s="53"/>
      <c r="B840" s="62"/>
      <c r="C840" s="27"/>
      <c r="D840" s="27"/>
    </row>
    <row r="842" spans="1:4" ht="12">
      <c r="A842" s="36"/>
      <c r="B842" s="63"/>
      <c r="C842" s="27"/>
      <c r="D842" s="27"/>
    </row>
    <row r="844" spans="1:4" ht="12">
      <c r="A844" s="36"/>
      <c r="B844" s="63"/>
      <c r="C844" s="27"/>
      <c r="D844" s="27"/>
    </row>
    <row r="846" spans="1:4" ht="12">
      <c r="A846" s="41"/>
      <c r="B846" s="64"/>
      <c r="C846" s="27"/>
      <c r="D846" s="27"/>
    </row>
    <row r="847" spans="1:4" ht="12">
      <c r="A847" s="53"/>
      <c r="B847" s="62"/>
      <c r="C847" s="27"/>
      <c r="D847" s="27"/>
    </row>
    <row r="849" spans="1:4" ht="12">
      <c r="A849" s="36"/>
      <c r="B849" s="63"/>
      <c r="C849" s="27"/>
      <c r="D849" s="27"/>
    </row>
    <row r="851" spans="1:4" ht="12">
      <c r="A851" s="36"/>
      <c r="B851" s="63"/>
      <c r="C851" s="27"/>
      <c r="D851" s="27"/>
    </row>
    <row r="853" spans="1:4" ht="12">
      <c r="A853" s="41"/>
      <c r="B853" s="64"/>
      <c r="C853" s="27"/>
      <c r="D853" s="27"/>
    </row>
    <row r="854" spans="1:4" ht="12">
      <c r="A854" s="53"/>
      <c r="B854" s="62"/>
      <c r="C854" s="27"/>
      <c r="D854" s="27"/>
    </row>
    <row r="855" spans="1:4" ht="12">
      <c r="A855" s="53"/>
      <c r="B855" s="62"/>
      <c r="C855" s="27"/>
      <c r="D855" s="27"/>
    </row>
    <row r="856" spans="1:4" ht="12">
      <c r="A856" s="53"/>
      <c r="B856" s="62"/>
      <c r="C856" s="27"/>
      <c r="D856" s="27"/>
    </row>
    <row r="857" spans="1:4" ht="12">
      <c r="A857" s="53"/>
      <c r="B857" s="62"/>
      <c r="C857" s="27"/>
      <c r="D857" s="27"/>
    </row>
    <row r="858" spans="1:4" ht="12">
      <c r="A858" s="53"/>
      <c r="B858" s="62"/>
      <c r="C858" s="27"/>
      <c r="D858" s="27"/>
    </row>
    <row r="860" spans="1:4" ht="12">
      <c r="A860" s="36"/>
      <c r="B860" s="63"/>
      <c r="C860" s="27"/>
      <c r="D860" s="27"/>
    </row>
    <row r="862" spans="1:4" ht="12">
      <c r="A862" s="36"/>
      <c r="B862" s="63"/>
      <c r="C862" s="27"/>
      <c r="D862" s="27"/>
    </row>
    <row r="864" spans="1:4" ht="12">
      <c r="A864" s="41"/>
      <c r="B864" s="64"/>
      <c r="C864" s="27"/>
      <c r="D864" s="27"/>
    </row>
    <row r="865" spans="1:4" ht="12">
      <c r="A865" s="53"/>
      <c r="B865" s="62"/>
      <c r="C865" s="27"/>
      <c r="D865" s="27"/>
    </row>
    <row r="866" spans="1:4" ht="12">
      <c r="A866" s="53"/>
      <c r="B866" s="62"/>
      <c r="C866" s="27"/>
      <c r="D866" s="27"/>
    </row>
    <row r="868" spans="1:4" ht="12">
      <c r="A868" s="36"/>
      <c r="B868" s="63"/>
      <c r="C868" s="27"/>
      <c r="D868" s="27"/>
    </row>
    <row r="870" spans="1:4" ht="12">
      <c r="A870" s="36"/>
      <c r="B870" s="63"/>
      <c r="C870" s="27"/>
      <c r="D870" s="27"/>
    </row>
    <row r="872" spans="1:4" ht="12">
      <c r="A872" s="41"/>
      <c r="B872" s="64"/>
      <c r="C872" s="27"/>
      <c r="D872" s="27"/>
    </row>
    <row r="873" spans="1:4" ht="12">
      <c r="A873" s="53"/>
      <c r="B873" s="62"/>
      <c r="C873" s="27"/>
      <c r="D873" s="27"/>
    </row>
    <row r="874" spans="1:4" ht="12">
      <c r="A874" s="53"/>
      <c r="B874" s="62"/>
      <c r="C874" s="27"/>
      <c r="D874" s="27"/>
    </row>
    <row r="876" spans="1:4" ht="12">
      <c r="A876" s="36"/>
      <c r="B876" s="63"/>
      <c r="C876" s="27"/>
      <c r="D876" s="27"/>
    </row>
    <row r="878" spans="1:4" ht="12">
      <c r="A878" s="36"/>
      <c r="B878" s="63"/>
      <c r="C878" s="27"/>
      <c r="D878" s="27"/>
    </row>
    <row r="880" spans="1:4" ht="12">
      <c r="A880" s="41"/>
      <c r="B880" s="64"/>
      <c r="C880" s="27"/>
      <c r="D880" s="27"/>
    </row>
    <row r="881" spans="1:4" ht="12">
      <c r="A881" s="53"/>
      <c r="B881" s="62"/>
      <c r="C881" s="27"/>
      <c r="D881" s="27"/>
    </row>
    <row r="882" spans="1:4" ht="12">
      <c r="A882" s="53"/>
      <c r="B882" s="62"/>
      <c r="C882" s="27"/>
      <c r="D882" s="27"/>
    </row>
    <row r="883" spans="1:4" ht="12">
      <c r="A883" s="53"/>
      <c r="B883" s="62"/>
      <c r="C883" s="27"/>
      <c r="D883" s="27"/>
    </row>
    <row r="884" spans="1:4" ht="12">
      <c r="A884" s="53"/>
      <c r="B884" s="62"/>
      <c r="C884" s="27"/>
      <c r="D884" s="27"/>
    </row>
    <row r="885" spans="1:4" ht="12">
      <c r="A885" s="53"/>
      <c r="B885" s="62"/>
      <c r="C885" s="27"/>
      <c r="D885" s="27"/>
    </row>
    <row r="886" spans="1:4" ht="12">
      <c r="A886" s="53"/>
      <c r="B886" s="62"/>
      <c r="C886" s="27"/>
      <c r="D886" s="27"/>
    </row>
    <row r="887" spans="1:4" ht="12">
      <c r="A887" s="53"/>
      <c r="B887" s="62"/>
      <c r="C887" s="27"/>
      <c r="D887" s="27"/>
    </row>
    <row r="888" spans="1:4" ht="12">
      <c r="A888" s="53"/>
      <c r="B888" s="62"/>
      <c r="C888" s="27"/>
      <c r="D888" s="27"/>
    </row>
    <row r="889" spans="1:4" ht="12">
      <c r="A889" s="53"/>
      <c r="B889" s="62"/>
      <c r="C889" s="27"/>
      <c r="D889" s="27"/>
    </row>
    <row r="890" spans="1:4" ht="12">
      <c r="A890" s="53"/>
      <c r="B890" s="62"/>
      <c r="C890" s="27"/>
      <c r="D890" s="27"/>
    </row>
    <row r="892" spans="1:4" ht="12">
      <c r="A892" s="36"/>
      <c r="B892" s="63"/>
      <c r="C892" s="27"/>
      <c r="D892" s="27"/>
    </row>
    <row r="894" spans="1:4" ht="12">
      <c r="A894" s="36"/>
      <c r="B894" s="63"/>
      <c r="C894" s="27"/>
      <c r="D894" s="27"/>
    </row>
    <row r="896" spans="1:4" ht="12">
      <c r="A896" s="41"/>
      <c r="B896" s="64"/>
      <c r="C896" s="27"/>
      <c r="D896" s="27"/>
    </row>
    <row r="897" spans="1:4" ht="12">
      <c r="A897" s="53"/>
      <c r="B897" s="62"/>
      <c r="C897" s="27"/>
      <c r="D897" s="27"/>
    </row>
    <row r="898" spans="1:4" ht="12">
      <c r="A898" s="53"/>
      <c r="B898" s="62"/>
      <c r="C898" s="27"/>
      <c r="D898" s="27"/>
    </row>
    <row r="899" spans="1:4" ht="12">
      <c r="A899" s="53"/>
      <c r="B899" s="62"/>
      <c r="C899" s="27"/>
      <c r="D899" s="27"/>
    </row>
    <row r="900" spans="1:4" ht="12">
      <c r="A900" s="53"/>
      <c r="B900" s="62"/>
      <c r="C900" s="27"/>
      <c r="D900" s="27"/>
    </row>
    <row r="901" spans="1:4" ht="12">
      <c r="A901" s="53"/>
      <c r="B901" s="62"/>
      <c r="C901" s="27"/>
      <c r="D901" s="27"/>
    </row>
    <row r="902" spans="1:4" ht="12">
      <c r="A902" s="53"/>
      <c r="B902" s="62"/>
      <c r="C902" s="27"/>
      <c r="D902" s="27"/>
    </row>
    <row r="904" spans="1:4" ht="12">
      <c r="A904" s="36"/>
      <c r="B904" s="63"/>
      <c r="C904" s="27"/>
      <c r="D904" s="27"/>
    </row>
    <row r="906" spans="1:4" ht="12">
      <c r="A906" s="36"/>
      <c r="B906" s="63"/>
      <c r="C906" s="27"/>
      <c r="D906" s="27"/>
    </row>
    <row r="908" spans="1:4" ht="12">
      <c r="A908" s="41"/>
      <c r="B908" s="64"/>
      <c r="C908" s="27"/>
      <c r="D908" s="27"/>
    </row>
    <row r="909" spans="1:4" ht="12">
      <c r="A909" s="53"/>
      <c r="B909" s="62"/>
      <c r="C909" s="27"/>
      <c r="D909" s="27"/>
    </row>
    <row r="910" spans="1:4" ht="12">
      <c r="A910" s="53"/>
      <c r="B910" s="62"/>
      <c r="C910" s="27"/>
      <c r="D910" s="27"/>
    </row>
    <row r="911" spans="1:4" ht="12">
      <c r="A911" s="53"/>
      <c r="B911" s="62"/>
      <c r="C911" s="27"/>
      <c r="D911" s="27"/>
    </row>
    <row r="914" spans="1:4" ht="12">
      <c r="A914" s="36"/>
      <c r="B914" s="63"/>
      <c r="C914" s="27"/>
      <c r="D914" s="27"/>
    </row>
    <row r="916" spans="1:4" ht="12">
      <c r="A916" s="36"/>
      <c r="B916" s="63"/>
      <c r="C916" s="27"/>
      <c r="D916" s="27"/>
    </row>
    <row r="918" spans="1:4" ht="12">
      <c r="A918" s="41"/>
      <c r="B918" s="64"/>
      <c r="C918" s="27"/>
      <c r="D918" s="27"/>
    </row>
    <row r="919" spans="1:4" ht="12">
      <c r="A919" s="53"/>
      <c r="B919" s="62"/>
      <c r="C919" s="27"/>
      <c r="D919" s="27"/>
    </row>
    <row r="921" spans="1:4" ht="12">
      <c r="A921" s="36"/>
      <c r="B921" s="63"/>
      <c r="C921" s="27"/>
      <c r="D921" s="27"/>
    </row>
    <row r="923" spans="1:4" ht="12">
      <c r="A923" s="36"/>
      <c r="B923" s="63"/>
      <c r="C923" s="27"/>
      <c r="D923" s="27"/>
    </row>
    <row r="925" spans="1:4" ht="12">
      <c r="A925" s="41"/>
      <c r="B925" s="64"/>
      <c r="C925" s="27"/>
      <c r="D925" s="27"/>
    </row>
    <row r="926" spans="1:4" ht="12">
      <c r="A926" s="53"/>
      <c r="B926" s="62"/>
      <c r="C926" s="27"/>
      <c r="D926" s="27"/>
    </row>
    <row r="927" spans="1:4" ht="12">
      <c r="A927" s="53"/>
      <c r="B927" s="62"/>
      <c r="C927" s="27"/>
      <c r="D927" s="27"/>
    </row>
    <row r="929" spans="1:4" ht="12">
      <c r="A929" s="36"/>
      <c r="B929" s="63"/>
      <c r="C929" s="27"/>
      <c r="D929" s="27"/>
    </row>
    <row r="931" spans="1:4" ht="12">
      <c r="A931" s="36"/>
      <c r="B931" s="63"/>
      <c r="C931" s="27"/>
      <c r="D931" s="27"/>
    </row>
    <row r="933" spans="1:4" ht="12">
      <c r="A933" s="41"/>
      <c r="B933" s="64"/>
      <c r="C933" s="27"/>
      <c r="D933" s="27"/>
    </row>
    <row r="934" spans="1:4" ht="12">
      <c r="A934" s="53"/>
      <c r="B934" s="62"/>
      <c r="C934" s="27"/>
      <c r="D934" s="27"/>
    </row>
    <row r="935" spans="1:4" ht="12">
      <c r="A935" s="53"/>
      <c r="B935" s="62"/>
      <c r="C935" s="27"/>
      <c r="D935" s="27"/>
    </row>
    <row r="936" spans="1:4" ht="12">
      <c r="A936" s="53"/>
      <c r="B936" s="62"/>
      <c r="C936" s="27"/>
      <c r="D936" s="27"/>
    </row>
    <row r="937" spans="1:4" ht="12">
      <c r="A937" s="53"/>
      <c r="B937" s="62"/>
      <c r="C937" s="27"/>
      <c r="D937" s="27"/>
    </row>
    <row r="938" spans="1:4" ht="12">
      <c r="A938" s="53"/>
      <c r="B938" s="62"/>
      <c r="C938" s="27"/>
      <c r="D938" s="27"/>
    </row>
    <row r="939" spans="1:4" ht="12">
      <c r="A939" s="53"/>
      <c r="B939" s="62"/>
      <c r="C939" s="27"/>
      <c r="D939" s="27"/>
    </row>
    <row r="940" spans="1:4" ht="12">
      <c r="A940" s="53"/>
      <c r="B940" s="62"/>
      <c r="C940" s="27"/>
      <c r="D940" s="27"/>
    </row>
    <row r="941" spans="1:4" ht="12">
      <c r="A941" s="53"/>
      <c r="B941" s="62"/>
      <c r="C941" s="27"/>
      <c r="D941" s="27"/>
    </row>
    <row r="942" spans="1:4" ht="12">
      <c r="A942" s="53"/>
      <c r="B942" s="62"/>
      <c r="C942" s="27"/>
      <c r="D942" s="27"/>
    </row>
    <row r="943" spans="1:4" ht="12">
      <c r="A943" s="53"/>
      <c r="B943" s="62"/>
      <c r="C943" s="27"/>
      <c r="D943" s="27"/>
    </row>
    <row r="944" spans="1:4" ht="12">
      <c r="A944" s="53"/>
      <c r="B944" s="62"/>
      <c r="C944" s="27"/>
      <c r="D944" s="27"/>
    </row>
    <row r="947" spans="1:4" ht="12">
      <c r="A947" s="36"/>
      <c r="B947" s="63"/>
      <c r="C947" s="27"/>
      <c r="D947" s="27"/>
    </row>
    <row r="949" spans="1:4" ht="12">
      <c r="A949" s="36"/>
      <c r="B949" s="63"/>
      <c r="C949" s="27"/>
      <c r="D949" s="27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6299212598425197" bottom="0.6299212598425197" header="0.5118110236220472" footer="0.5118110236220472"/>
  <pageSetup firstPageNumber="742" useFirstPageNumber="1" fitToHeight="0" fitToWidth="0" horizontalDpi="600" verticalDpi="600" orientation="portrait" paperSize="9" scale="90" r:id="rId1"/>
  <headerFooter alignWithMargins="0">
    <oddFooter>&amp;C&amp;P</oddFooter>
  </headerFooter>
  <colBreaks count="1" manualBreakCount="1">
    <brk id="5" max="349" man="1"/>
  </colBreaks>
  <ignoredErrors>
    <ignoredError sqref="A25 A9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Glavica</dc:creator>
  <cp:keywords/>
  <dc:description/>
  <cp:lastModifiedBy>mfkor</cp:lastModifiedBy>
  <cp:lastPrinted>2020-05-08T09:41:06Z</cp:lastPrinted>
  <dcterms:created xsi:type="dcterms:W3CDTF">2001-11-29T15:00:47Z</dcterms:created>
  <dcterms:modified xsi:type="dcterms:W3CDTF">2020-05-08T09:41:20Z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 - Izvršenje financijskog plana za 1-6 2016..xls</vt:lpwstr>
  </property>
</Properties>
</file>